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7425" tabRatio="622" activeTab="1"/>
  </bookViews>
  <sheets>
    <sheet name="Data" sheetId="1" r:id="rId1"/>
    <sheet name="Tabulasi Data" sheetId="2" r:id="rId2"/>
    <sheet name="SR (X1)" sheetId="3" r:id="rId3"/>
    <sheet name="SM (X2)" sheetId="4" r:id="rId4"/>
    <sheet name="VAK (X3)" sheetId="5" r:id="rId5"/>
    <sheet name="IOS (Z)" sheetId="6" r:id="rId6"/>
    <sheet name="NIPER (Y)" sheetId="7" r:id="rId7"/>
    <sheet name="NIPER Tobin's Q" sheetId="9" r:id="rId8"/>
  </sheets>
  <calcPr calcId="144525"/>
</workbook>
</file>

<file path=xl/calcChain.xml><?xml version="1.0" encoding="utf-8"?>
<calcChain xmlns="http://schemas.openxmlformats.org/spreadsheetml/2006/main">
  <c r="G18" i="4" l="1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5" i="4"/>
  <c r="G46" i="4"/>
  <c r="G47" i="4"/>
  <c r="G48" i="4"/>
  <c r="G49" i="4"/>
  <c r="G50" i="4"/>
  <c r="G51" i="4"/>
  <c r="G52" i="4"/>
  <c r="G53" i="4"/>
  <c r="G54" i="4"/>
  <c r="G55" i="4"/>
  <c r="G56" i="4"/>
  <c r="G57" i="4"/>
  <c r="G7" i="4"/>
  <c r="G8" i="4"/>
  <c r="G9" i="4"/>
  <c r="G10" i="4"/>
  <c r="G11" i="4"/>
  <c r="G12" i="4"/>
  <c r="G13" i="4"/>
  <c r="G14" i="4"/>
  <c r="G15" i="4"/>
  <c r="G16" i="4"/>
  <c r="G17" i="4"/>
  <c r="G6" i="4"/>
  <c r="E7" i="2" l="1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6" i="2"/>
  <c r="H7" i="4"/>
  <c r="H6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47" i="4"/>
  <c r="H48" i="4"/>
  <c r="H49" i="4"/>
  <c r="H50" i="4"/>
  <c r="H51" i="4"/>
  <c r="H52" i="4"/>
  <c r="H53" i="4"/>
  <c r="H54" i="4"/>
  <c r="H55" i="4"/>
  <c r="H56" i="4"/>
  <c r="H57" i="4"/>
  <c r="H8" i="4"/>
  <c r="J6" i="9" l="1"/>
  <c r="I6" i="9"/>
  <c r="H7" i="2" l="1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6" i="2"/>
  <c r="G6" i="6"/>
  <c r="H22" i="9"/>
  <c r="H23" i="9"/>
  <c r="H24" i="9"/>
  <c r="H25" i="9"/>
  <c r="H26" i="9"/>
  <c r="H27" i="9"/>
  <c r="H28" i="9"/>
  <c r="H29" i="9"/>
  <c r="H30" i="9"/>
  <c r="H31" i="9"/>
  <c r="H32" i="9"/>
  <c r="H33" i="9"/>
  <c r="H34" i="9"/>
  <c r="H35" i="9"/>
  <c r="H36" i="9"/>
  <c r="H37" i="9"/>
  <c r="H38" i="9"/>
  <c r="H39" i="9"/>
  <c r="H40" i="9"/>
  <c r="H41" i="9"/>
  <c r="H42" i="9"/>
  <c r="H43" i="9"/>
  <c r="H44" i="9"/>
  <c r="H45" i="9"/>
  <c r="H46" i="9"/>
  <c r="H47" i="9"/>
  <c r="H48" i="9"/>
  <c r="H49" i="9"/>
  <c r="H50" i="9"/>
  <c r="H51" i="9"/>
  <c r="H52" i="9"/>
  <c r="H53" i="9"/>
  <c r="H54" i="9"/>
  <c r="H55" i="9"/>
  <c r="H56" i="9"/>
  <c r="H57" i="9"/>
  <c r="H7" i="9"/>
  <c r="H8" i="9"/>
  <c r="H9" i="9"/>
  <c r="H10" i="9"/>
  <c r="H11" i="9"/>
  <c r="H12" i="9"/>
  <c r="H13" i="9"/>
  <c r="H14" i="9"/>
  <c r="H15" i="9"/>
  <c r="H16" i="9"/>
  <c r="H17" i="9"/>
  <c r="H18" i="9"/>
  <c r="H19" i="9"/>
  <c r="H20" i="9"/>
  <c r="H21" i="9"/>
  <c r="H6" i="9"/>
  <c r="N18" i="4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6" i="2"/>
  <c r="H6" i="7"/>
  <c r="G18" i="6" l="1"/>
  <c r="E54" i="5"/>
  <c r="G56" i="5" s="1"/>
  <c r="F56" i="2" s="1"/>
  <c r="E50" i="5"/>
  <c r="G51" i="5" s="1"/>
  <c r="F51" i="2" s="1"/>
  <c r="G48" i="5"/>
  <c r="F48" i="2" s="1"/>
  <c r="G46" i="5"/>
  <c r="F46" i="2" s="1"/>
  <c r="E46" i="5"/>
  <c r="G49" i="5" s="1"/>
  <c r="F49" i="2" s="1"/>
  <c r="E42" i="5"/>
  <c r="G44" i="5" s="1"/>
  <c r="F44" i="2" s="1"/>
  <c r="G40" i="5"/>
  <c r="F40" i="2" s="1"/>
  <c r="G38" i="5"/>
  <c r="F38" i="2" s="1"/>
  <c r="E38" i="5"/>
  <c r="G41" i="5" s="1"/>
  <c r="F41" i="2" s="1"/>
  <c r="E34" i="5"/>
  <c r="G36" i="5" s="1"/>
  <c r="F36" i="2" s="1"/>
  <c r="G32" i="5"/>
  <c r="F32" i="2" s="1"/>
  <c r="G30" i="5"/>
  <c r="F30" i="2" s="1"/>
  <c r="E30" i="5"/>
  <c r="G33" i="5" s="1"/>
  <c r="F33" i="2" s="1"/>
  <c r="E26" i="5"/>
  <c r="G28" i="5" s="1"/>
  <c r="F28" i="2" s="1"/>
  <c r="G24" i="5"/>
  <c r="F24" i="2" s="1"/>
  <c r="G22" i="5"/>
  <c r="F22" i="2" s="1"/>
  <c r="E22" i="5"/>
  <c r="G25" i="5" s="1"/>
  <c r="F25" i="2" s="1"/>
  <c r="E18" i="5"/>
  <c r="G20" i="5" s="1"/>
  <c r="F20" i="2" s="1"/>
  <c r="G16" i="5"/>
  <c r="F16" i="2" s="1"/>
  <c r="G14" i="5"/>
  <c r="F14" i="2" s="1"/>
  <c r="E14" i="5"/>
  <c r="G17" i="5" s="1"/>
  <c r="F17" i="2" s="1"/>
  <c r="E10" i="5"/>
  <c r="G12" i="5" s="1"/>
  <c r="F12" i="2" s="1"/>
  <c r="G8" i="5"/>
  <c r="F8" i="2" s="1"/>
  <c r="G6" i="5"/>
  <c r="F6" i="2" s="1"/>
  <c r="E6" i="5"/>
  <c r="G9" i="5" s="1"/>
  <c r="F9" i="2" s="1"/>
  <c r="G11" i="5" l="1"/>
  <c r="F11" i="2" s="1"/>
  <c r="G13" i="5"/>
  <c r="F13" i="2" s="1"/>
  <c r="G19" i="5"/>
  <c r="F19" i="2" s="1"/>
  <c r="G21" i="5"/>
  <c r="F21" i="2" s="1"/>
  <c r="G27" i="5"/>
  <c r="F27" i="2" s="1"/>
  <c r="G29" i="5"/>
  <c r="F29" i="2" s="1"/>
  <c r="G35" i="5"/>
  <c r="F35" i="2" s="1"/>
  <c r="G37" i="5"/>
  <c r="F37" i="2" s="1"/>
  <c r="G43" i="5"/>
  <c r="F43" i="2" s="1"/>
  <c r="G45" i="5"/>
  <c r="F45" i="2" s="1"/>
  <c r="G7" i="5"/>
  <c r="F7" i="2" s="1"/>
  <c r="G10" i="5"/>
  <c r="F10" i="2" s="1"/>
  <c r="G15" i="5"/>
  <c r="F15" i="2" s="1"/>
  <c r="G18" i="5"/>
  <c r="F18" i="2" s="1"/>
  <c r="G23" i="5"/>
  <c r="F23" i="2" s="1"/>
  <c r="G26" i="5"/>
  <c r="F26" i="2" s="1"/>
  <c r="G31" i="5"/>
  <c r="F31" i="2" s="1"/>
  <c r="G34" i="5"/>
  <c r="F34" i="2" s="1"/>
  <c r="G39" i="5"/>
  <c r="F39" i="2" s="1"/>
  <c r="G42" i="5"/>
  <c r="F42" i="2" s="1"/>
  <c r="G47" i="5"/>
  <c r="F47" i="2" s="1"/>
  <c r="G50" i="5"/>
  <c r="F50" i="2" s="1"/>
  <c r="G53" i="5"/>
  <c r="F53" i="2" s="1"/>
  <c r="G55" i="5"/>
  <c r="F55" i="2" s="1"/>
  <c r="G57" i="5"/>
  <c r="F57" i="2" s="1"/>
  <c r="G52" i="5"/>
  <c r="F52" i="2" s="1"/>
  <c r="G54" i="5"/>
  <c r="F54" i="2" s="1"/>
  <c r="J57" i="3"/>
  <c r="L57" i="3" s="1"/>
  <c r="D57" i="2" s="1"/>
  <c r="J56" i="3"/>
  <c r="L56" i="3" s="1"/>
  <c r="D56" i="2" s="1"/>
  <c r="J55" i="3"/>
  <c r="L55" i="3" s="1"/>
  <c r="D55" i="2" s="1"/>
  <c r="J53" i="3"/>
  <c r="L53" i="3" s="1"/>
  <c r="D53" i="2" s="1"/>
  <c r="J52" i="3"/>
  <c r="L52" i="3" s="1"/>
  <c r="D52" i="2" s="1"/>
  <c r="J51" i="3"/>
  <c r="L51" i="3" s="1"/>
  <c r="D51" i="2" s="1"/>
  <c r="J50" i="3"/>
  <c r="L50" i="3" s="1"/>
  <c r="D50" i="2" s="1"/>
  <c r="J49" i="3"/>
  <c r="L49" i="3" s="1"/>
  <c r="D49" i="2" s="1"/>
  <c r="J48" i="3"/>
  <c r="L48" i="3" s="1"/>
  <c r="D48" i="2" s="1"/>
  <c r="J47" i="3"/>
  <c r="L47" i="3" s="1"/>
  <c r="D47" i="2" s="1"/>
  <c r="J46" i="3"/>
  <c r="L46" i="3" s="1"/>
  <c r="D46" i="2" s="1"/>
  <c r="J45" i="3"/>
  <c r="L45" i="3" s="1"/>
  <c r="D45" i="2" s="1"/>
  <c r="J44" i="3"/>
  <c r="L44" i="3" s="1"/>
  <c r="D44" i="2" s="1"/>
  <c r="J43" i="3"/>
  <c r="L43" i="3" s="1"/>
  <c r="D43" i="2" s="1"/>
  <c r="J42" i="3"/>
  <c r="L42" i="3" s="1"/>
  <c r="D42" i="2" s="1"/>
  <c r="J41" i="3"/>
  <c r="L41" i="3" s="1"/>
  <c r="D41" i="2" s="1"/>
  <c r="J40" i="3"/>
  <c r="L40" i="3" s="1"/>
  <c r="D40" i="2" s="1"/>
  <c r="J39" i="3"/>
  <c r="L39" i="3" s="1"/>
  <c r="D39" i="2" s="1"/>
  <c r="J38" i="3"/>
  <c r="L38" i="3" s="1"/>
  <c r="D38" i="2" s="1"/>
  <c r="J37" i="3"/>
  <c r="L37" i="3" s="1"/>
  <c r="D37" i="2" s="1"/>
  <c r="J36" i="3"/>
  <c r="L36" i="3" s="1"/>
  <c r="D36" i="2" s="1"/>
  <c r="J35" i="3"/>
  <c r="L35" i="3" s="1"/>
  <c r="D35" i="2" s="1"/>
  <c r="J34" i="3"/>
  <c r="L34" i="3" s="1"/>
  <c r="D34" i="2" s="1"/>
  <c r="J33" i="3"/>
  <c r="L33" i="3" s="1"/>
  <c r="D33" i="2" s="1"/>
  <c r="J32" i="3"/>
  <c r="L32" i="3" s="1"/>
  <c r="D32" i="2" s="1"/>
  <c r="J31" i="3"/>
  <c r="L31" i="3" s="1"/>
  <c r="D31" i="2" s="1"/>
  <c r="J30" i="3"/>
  <c r="L30" i="3" s="1"/>
  <c r="D30" i="2" s="1"/>
  <c r="J29" i="3"/>
  <c r="L29" i="3" s="1"/>
  <c r="D29" i="2" s="1"/>
  <c r="J28" i="3"/>
  <c r="L28" i="3" s="1"/>
  <c r="D28" i="2" s="1"/>
  <c r="J27" i="3"/>
  <c r="L27" i="3" s="1"/>
  <c r="D27" i="2" s="1"/>
  <c r="J26" i="3"/>
  <c r="L26" i="3" s="1"/>
  <c r="D26" i="2" s="1"/>
  <c r="J25" i="3"/>
  <c r="L25" i="3" s="1"/>
  <c r="D25" i="2" s="1"/>
  <c r="J24" i="3"/>
  <c r="L24" i="3" s="1"/>
  <c r="D24" i="2" s="1"/>
  <c r="J23" i="3"/>
  <c r="L23" i="3" s="1"/>
  <c r="D23" i="2" s="1"/>
  <c r="J22" i="3"/>
  <c r="L22" i="3" s="1"/>
  <c r="D22" i="2" s="1"/>
  <c r="J21" i="3"/>
  <c r="L21" i="3" s="1"/>
  <c r="D21" i="2" s="1"/>
  <c r="J20" i="3"/>
  <c r="L20" i="3" s="1"/>
  <c r="D20" i="2" s="1"/>
  <c r="J19" i="3"/>
  <c r="L19" i="3" s="1"/>
  <c r="D19" i="2" s="1"/>
  <c r="J18" i="3"/>
  <c r="L18" i="3" s="1"/>
  <c r="D18" i="2" s="1"/>
  <c r="J7" i="3"/>
  <c r="L7" i="3" s="1"/>
  <c r="D7" i="2" s="1"/>
  <c r="J8" i="3"/>
  <c r="L8" i="3" s="1"/>
  <c r="D8" i="2" s="1"/>
  <c r="J9" i="3"/>
  <c r="L9" i="3" s="1"/>
  <c r="D9" i="2" s="1"/>
  <c r="J10" i="3"/>
  <c r="L10" i="3" s="1"/>
  <c r="D10" i="2" s="1"/>
  <c r="J11" i="3"/>
  <c r="L11" i="3" s="1"/>
  <c r="D11" i="2" s="1"/>
  <c r="J12" i="3"/>
  <c r="L12" i="3" s="1"/>
  <c r="D12" i="2" s="1"/>
  <c r="J13" i="3"/>
  <c r="L13" i="3" s="1"/>
  <c r="D13" i="2" s="1"/>
  <c r="J14" i="3"/>
  <c r="L14" i="3" s="1"/>
  <c r="D14" i="2" s="1"/>
  <c r="J15" i="3"/>
  <c r="L15" i="3" s="1"/>
  <c r="D15" i="2" s="1"/>
  <c r="J16" i="3"/>
  <c r="L16" i="3" s="1"/>
  <c r="D16" i="2" s="1"/>
  <c r="J17" i="3"/>
  <c r="L17" i="3" s="1"/>
  <c r="D17" i="2" s="1"/>
  <c r="J6" i="3"/>
  <c r="L6" i="3" s="1"/>
  <c r="D6" i="2" s="1"/>
  <c r="J54" i="3" l="1"/>
  <c r="L54" i="3" s="1"/>
  <c r="D54" i="2" s="1"/>
  <c r="F35" i="7" l="1"/>
  <c r="H35" i="7" s="1"/>
  <c r="F36" i="7"/>
  <c r="H36" i="7" s="1"/>
  <c r="F37" i="7"/>
  <c r="H37" i="7" s="1"/>
  <c r="F34" i="7"/>
  <c r="H34" i="7" s="1"/>
  <c r="F19" i="7"/>
  <c r="H19" i="7" s="1"/>
  <c r="F20" i="7"/>
  <c r="H20" i="7" s="1"/>
  <c r="F21" i="7"/>
  <c r="H21" i="7" s="1"/>
  <c r="F18" i="7"/>
  <c r="H18" i="7" s="1"/>
  <c r="F23" i="7" l="1"/>
  <c r="H23" i="7" s="1"/>
  <c r="F24" i="7"/>
  <c r="H24" i="7" s="1"/>
  <c r="F25" i="7"/>
  <c r="H25" i="7" s="1"/>
  <c r="F22" i="7"/>
  <c r="H22" i="7" s="1"/>
  <c r="F31" i="7"/>
  <c r="H31" i="7" s="1"/>
  <c r="F32" i="7"/>
  <c r="H32" i="7" s="1"/>
  <c r="F33" i="7"/>
  <c r="H33" i="7" s="1"/>
  <c r="F30" i="7"/>
  <c r="H30" i="7" s="1"/>
  <c r="H48" i="7"/>
  <c r="F47" i="7"/>
  <c r="H47" i="7" s="1"/>
  <c r="F48" i="7"/>
  <c r="F49" i="7"/>
  <c r="H49" i="7" s="1"/>
  <c r="F46" i="7"/>
  <c r="H46" i="7" s="1"/>
  <c r="H11" i="7"/>
  <c r="H13" i="7"/>
  <c r="F11" i="7"/>
  <c r="F12" i="7"/>
  <c r="H12" i="7" s="1"/>
  <c r="F13" i="7"/>
  <c r="F10" i="7"/>
  <c r="H10" i="7" s="1"/>
  <c r="H44" i="7"/>
  <c r="F43" i="7"/>
  <c r="H43" i="7" s="1"/>
  <c r="F44" i="7"/>
  <c r="F45" i="7"/>
  <c r="H45" i="7" s="1"/>
  <c r="F42" i="7"/>
  <c r="H42" i="7" s="1"/>
  <c r="F27" i="7"/>
  <c r="H27" i="7" s="1"/>
  <c r="F28" i="7"/>
  <c r="H28" i="7" s="1"/>
  <c r="F29" i="7"/>
  <c r="H29" i="7" s="1"/>
  <c r="F26" i="7"/>
  <c r="H26" i="7" s="1"/>
  <c r="F40" i="7"/>
  <c r="H40" i="7" s="1"/>
  <c r="F41" i="7"/>
  <c r="H41" i="7" s="1"/>
  <c r="F39" i="7"/>
  <c r="H39" i="7" s="1"/>
  <c r="F38" i="7"/>
  <c r="H38" i="7" s="1"/>
  <c r="F56" i="7"/>
  <c r="H56" i="7" s="1"/>
  <c r="F57" i="7"/>
  <c r="H57" i="7" s="1"/>
  <c r="H55" i="7"/>
  <c r="F55" i="7"/>
  <c r="F54" i="7"/>
  <c r="H54" i="7" s="1"/>
  <c r="F17" i="7"/>
  <c r="H17" i="7" s="1"/>
  <c r="F16" i="7"/>
  <c r="H16" i="7" s="1"/>
  <c r="F15" i="7"/>
  <c r="H15" i="7" s="1"/>
  <c r="F14" i="7"/>
  <c r="H14" i="7" s="1"/>
  <c r="F51" i="7" l="1"/>
  <c r="H51" i="7" s="1"/>
  <c r="F52" i="7"/>
  <c r="H52" i="7" s="1"/>
  <c r="F53" i="7"/>
  <c r="H53" i="7" s="1"/>
  <c r="F8" i="7"/>
  <c r="H8" i="7" s="1"/>
  <c r="F9" i="7"/>
  <c r="H9" i="7" s="1"/>
  <c r="F50" i="7"/>
  <c r="H50" i="7" s="1"/>
  <c r="F7" i="7"/>
  <c r="H7" i="7" s="1"/>
  <c r="F6" i="7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26" i="6"/>
  <c r="G27" i="6"/>
  <c r="G28" i="6"/>
  <c r="G29" i="6"/>
  <c r="G30" i="6"/>
  <c r="G31" i="6"/>
  <c r="G32" i="6"/>
  <c r="G33" i="6"/>
  <c r="G34" i="6"/>
  <c r="G35" i="6"/>
  <c r="G36" i="6"/>
  <c r="G37" i="6"/>
  <c r="G19" i="6"/>
  <c r="G20" i="6"/>
  <c r="G21" i="6"/>
  <c r="G22" i="6"/>
  <c r="G23" i="6"/>
  <c r="G24" i="6"/>
  <c r="G25" i="6"/>
  <c r="G7" i="6"/>
  <c r="G8" i="6"/>
  <c r="G9" i="6"/>
  <c r="G10" i="6"/>
  <c r="G11" i="6"/>
  <c r="G12" i="6"/>
  <c r="G13" i="6"/>
  <c r="G14" i="6"/>
  <c r="G15" i="6"/>
  <c r="G16" i="6"/>
  <c r="G17" i="6"/>
</calcChain>
</file>

<file path=xl/comments1.xml><?xml version="1.0" encoding="utf-8"?>
<comments xmlns="http://schemas.openxmlformats.org/spreadsheetml/2006/main">
  <authors>
    <author>asus</author>
  </authors>
  <commentList>
    <comment ref="E6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620</t>
        </r>
      </text>
    </comment>
    <comment ref="D7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647</t>
        </r>
      </text>
    </comment>
    <comment ref="F7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647</t>
        </r>
      </text>
    </comment>
    <comment ref="D8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729</t>
        </r>
      </text>
    </comment>
    <comment ref="E9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754</t>
        </r>
      </text>
    </comment>
    <comment ref="F9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758</t>
        </r>
      </text>
    </comment>
    <comment ref="D10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505</t>
        </r>
      </text>
    </comment>
    <comment ref="E11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550</t>
        </r>
      </text>
    </comment>
    <comment ref="F11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548</t>
        </r>
      </text>
    </comment>
    <comment ref="D12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551</t>
        </r>
      </text>
    </comment>
    <comment ref="D13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650</t>
        </r>
      </text>
    </comment>
    <comment ref="F13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649</t>
        </r>
      </text>
    </comment>
    <comment ref="E14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115</t>
        </r>
      </text>
    </comment>
    <comment ref="F14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113</t>
        </r>
      </text>
    </comment>
    <comment ref="D15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122</t>
        </r>
      </text>
    </comment>
    <comment ref="E16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134</t>
        </r>
      </text>
    </comment>
    <comment ref="F16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132</t>
        </r>
      </text>
    </comment>
    <comment ref="D17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112</t>
        </r>
      </text>
    </comment>
    <comment ref="D18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548</t>
        </r>
      </text>
    </comment>
    <comment ref="F18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547</t>
        </r>
      </text>
    </comment>
    <comment ref="E19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709</t>
        </r>
      </text>
    </comment>
    <comment ref="D20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583</t>
        </r>
      </text>
    </comment>
    <comment ref="F20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584</t>
        </r>
      </text>
    </comment>
    <comment ref="E21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456</t>
        </r>
      </text>
    </comment>
    <comment ref="D22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92</t>
        </r>
      </text>
    </comment>
    <comment ref="F22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91</t>
        </r>
      </text>
    </comment>
    <comment ref="E23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104</t>
        </r>
      </text>
    </comment>
    <comment ref="D24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115</t>
        </r>
      </text>
    </comment>
    <comment ref="F24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114</t>
        </r>
      </text>
    </comment>
    <comment ref="E25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135</t>
        </r>
      </text>
    </comment>
    <comment ref="D26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318</t>
        </r>
      </text>
    </comment>
    <comment ref="D27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434</t>
        </r>
      </text>
    </comment>
    <comment ref="F27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433</t>
        </r>
      </text>
    </comment>
    <comment ref="E28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575</t>
        </r>
      </text>
    </comment>
    <comment ref="D29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460</t>
        </r>
      </text>
    </comment>
    <comment ref="F29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461</t>
        </r>
      </text>
    </comment>
    <comment ref="E30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131</t>
        </r>
      </text>
    </comment>
    <comment ref="D31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133</t>
        </r>
      </text>
    </comment>
    <comment ref="F31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134</t>
        </r>
      </text>
    </comment>
    <comment ref="E32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126</t>
        </r>
      </text>
    </comment>
    <comment ref="D33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121</t>
        </r>
      </text>
    </comment>
    <comment ref="F33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122</t>
        </r>
      </text>
    </comment>
    <comment ref="D34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92</t>
        </r>
      </text>
    </comment>
    <comment ref="E35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80</t>
        </r>
      </text>
    </comment>
    <comment ref="F35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80</t>
        </r>
      </text>
    </comment>
    <comment ref="D36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67</t>
        </r>
      </text>
    </comment>
    <comment ref="E37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181</t>
        </r>
      </text>
    </comment>
    <comment ref="F37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179</t>
        </r>
      </text>
    </comment>
    <comment ref="D38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161</t>
        </r>
      </text>
    </comment>
    <comment ref="F38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160
</t>
        </r>
      </text>
    </comment>
    <comment ref="E39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156</t>
        </r>
      </text>
    </comment>
    <comment ref="D40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fy hal. 8</t>
        </r>
      </text>
    </comment>
    <comment ref="F40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fy 7</t>
        </r>
      </text>
    </comment>
    <comment ref="E41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166</t>
        </r>
      </text>
    </comment>
    <comment ref="D42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190</t>
        </r>
      </text>
    </comment>
    <comment ref="F42" authorId="0">
      <text>
        <r>
          <rPr>
            <b/>
            <sz val="9"/>
            <color indexed="81"/>
            <rFont val="Tahoma"/>
            <charset val="1"/>
          </rPr>
          <t>hal. 191</t>
        </r>
      </text>
    </comment>
    <comment ref="E43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248</t>
        </r>
      </text>
    </comment>
    <comment ref="D44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239</t>
        </r>
      </text>
    </comment>
    <comment ref="F44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238</t>
        </r>
      </text>
    </comment>
    <comment ref="E45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223</t>
        </r>
      </text>
    </comment>
    <comment ref="E46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179</t>
        </r>
      </text>
    </comment>
    <comment ref="F46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178</t>
        </r>
      </text>
    </comment>
    <comment ref="D47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8 fy</t>
        </r>
      </text>
    </comment>
    <comment ref="E48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237</t>
        </r>
      </text>
    </comment>
    <comment ref="D49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231</t>
        </r>
      </text>
    </comment>
    <comment ref="F49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230</t>
        </r>
      </text>
    </comment>
    <comment ref="D50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64</t>
        </r>
      </text>
    </comment>
    <comment ref="E51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122</t>
        </r>
      </text>
    </comment>
    <comment ref="D52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fy hal. 9</t>
        </r>
      </text>
    </comment>
    <comment ref="E53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123</t>
        </r>
      </text>
    </comment>
    <comment ref="F53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122</t>
        </r>
      </text>
    </comment>
    <comment ref="D54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135</t>
        </r>
      </text>
    </comment>
    <comment ref="E55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140</t>
        </r>
      </text>
    </comment>
    <comment ref="F55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139</t>
        </r>
      </text>
    </comment>
    <comment ref="D56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126</t>
        </r>
      </text>
    </comment>
    <comment ref="E57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142</t>
        </r>
      </text>
    </comment>
    <comment ref="F57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141
</t>
        </r>
      </text>
    </comment>
  </commentList>
</comments>
</file>

<file path=xl/comments2.xml><?xml version="1.0" encoding="utf-8"?>
<comments xmlns="http://schemas.openxmlformats.org/spreadsheetml/2006/main">
  <authors>
    <author>asus</author>
  </authors>
  <commentList>
    <comment ref="D6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624</t>
        </r>
      </text>
    </comment>
    <comment ref="F7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647</t>
        </r>
      </text>
    </comment>
    <comment ref="D8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734</t>
        </r>
      </text>
    </comment>
    <comment ref="F9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758</t>
        </r>
      </text>
    </comment>
    <comment ref="D10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509</t>
        </r>
      </text>
    </comment>
    <comment ref="F11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548</t>
        </r>
      </text>
    </comment>
    <comment ref="D12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556</t>
        </r>
      </text>
    </comment>
    <comment ref="F13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649</t>
        </r>
      </text>
    </comment>
    <comment ref="F14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113</t>
        </r>
      </text>
    </comment>
    <comment ref="D15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127</t>
        </r>
      </text>
    </comment>
    <comment ref="F16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132</t>
        </r>
      </text>
    </comment>
    <comment ref="D17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177</t>
        </r>
      </text>
    </comment>
    <comment ref="F18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547</t>
        </r>
      </text>
    </comment>
    <comment ref="D19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713</t>
        </r>
      </text>
    </comment>
    <comment ref="F20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584</t>
        </r>
      </text>
    </comment>
    <comment ref="D21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462</t>
        </r>
      </text>
    </comment>
    <comment ref="F22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91</t>
        </r>
      </text>
    </comment>
    <comment ref="D23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107</t>
        </r>
      </text>
    </comment>
    <comment ref="F24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114</t>
        </r>
      </text>
    </comment>
    <comment ref="D25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140</t>
        </r>
      </text>
    </comment>
    <comment ref="D26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322</t>
        </r>
      </text>
    </comment>
    <comment ref="F27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433</t>
        </r>
      </text>
    </comment>
    <comment ref="D28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578</t>
        </r>
      </text>
    </comment>
    <comment ref="F29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461</t>
        </r>
      </text>
    </comment>
    <comment ref="D30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138</t>
        </r>
      </text>
    </comment>
    <comment ref="F31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134</t>
        </r>
      </text>
    </comment>
    <comment ref="D32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133</t>
        </r>
      </text>
    </comment>
    <comment ref="F33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122</t>
        </r>
      </text>
    </comment>
    <comment ref="D34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98</t>
        </r>
      </text>
    </comment>
    <comment ref="F35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80</t>
        </r>
      </text>
    </comment>
    <comment ref="D36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74</t>
        </r>
      </text>
    </comment>
    <comment ref="F37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179</t>
        </r>
      </text>
    </comment>
    <comment ref="F38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160
</t>
        </r>
      </text>
    </comment>
    <comment ref="D39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159</t>
        </r>
      </text>
    </comment>
    <comment ref="F40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fy 7</t>
        </r>
      </text>
    </comment>
    <comment ref="D41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169</t>
        </r>
      </text>
    </comment>
    <comment ref="F42" authorId="0">
      <text>
        <r>
          <rPr>
            <b/>
            <sz val="9"/>
            <color indexed="81"/>
            <rFont val="Tahoma"/>
            <charset val="1"/>
          </rPr>
          <t>hal. 191</t>
        </r>
      </text>
    </comment>
    <comment ref="D43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250</t>
        </r>
      </text>
    </comment>
    <comment ref="F44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238</t>
        </r>
      </text>
    </comment>
    <comment ref="D45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227</t>
        </r>
      </text>
    </comment>
    <comment ref="F46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178</t>
        </r>
      </text>
    </comment>
    <comment ref="D47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fy hal. 11
hal. 307</t>
        </r>
      </text>
    </comment>
    <comment ref="D48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240</t>
        </r>
      </text>
    </comment>
    <comment ref="F49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230</t>
        </r>
      </text>
    </comment>
    <comment ref="D50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65</t>
        </r>
      </text>
    </comment>
    <comment ref="D51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125</t>
        </r>
      </text>
    </comment>
    <comment ref="F53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122</t>
        </r>
      </text>
    </comment>
    <comment ref="D54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138</t>
        </r>
      </text>
    </comment>
    <comment ref="F55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139</t>
        </r>
      </text>
    </comment>
    <comment ref="D56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129</t>
        </r>
      </text>
    </comment>
    <comment ref="F57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141
</t>
        </r>
      </text>
    </comment>
  </commentList>
</comments>
</file>

<file path=xl/comments3.xml><?xml version="1.0" encoding="utf-8"?>
<comments xmlns="http://schemas.openxmlformats.org/spreadsheetml/2006/main">
  <authors>
    <author>asus</author>
  </authors>
  <commentList>
    <comment ref="D6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708</t>
        </r>
      </text>
    </comment>
    <comment ref="E6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33</t>
        </r>
      </text>
    </comment>
    <comment ref="F6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620</t>
        </r>
      </text>
    </comment>
    <comment ref="D7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736</t>
        </r>
      </text>
    </comment>
    <comment ref="E7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31</t>
        </r>
      </text>
    </comment>
    <comment ref="D8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815</t>
        </r>
      </text>
    </comment>
    <comment ref="D9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835</t>
        </r>
      </text>
    </comment>
    <comment ref="F9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754</t>
        </r>
      </text>
    </comment>
    <comment ref="D10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646</t>
        </r>
      </text>
    </comment>
    <comment ref="E10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17</t>
        </r>
      </text>
    </comment>
    <comment ref="D11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654</t>
        </r>
      </text>
    </comment>
    <comment ref="F11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550</t>
        </r>
      </text>
    </comment>
    <comment ref="D12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667</t>
        </r>
      </text>
    </comment>
    <comment ref="D13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762</t>
        </r>
      </text>
    </comment>
    <comment ref="D14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188</t>
        </r>
      </text>
    </comment>
    <comment ref="E14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19</t>
        </r>
      </text>
    </comment>
    <comment ref="F14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115</t>
        </r>
      </text>
    </comment>
    <comment ref="D15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197</t>
        </r>
      </text>
    </comment>
    <comment ref="D16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213</t>
        </r>
      </text>
    </comment>
    <comment ref="F16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134</t>
        </r>
      </text>
    </comment>
    <comment ref="D17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185</t>
        </r>
      </text>
    </comment>
    <comment ref="D18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634</t>
        </r>
      </text>
    </comment>
    <comment ref="E18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36</t>
        </r>
      </text>
    </comment>
    <comment ref="D19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797</t>
        </r>
      </text>
    </comment>
    <comment ref="F19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709</t>
        </r>
      </text>
    </comment>
    <comment ref="D20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670</t>
        </r>
      </text>
    </comment>
    <comment ref="D21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542</t>
        </r>
      </text>
    </comment>
    <comment ref="F21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456</t>
        </r>
      </text>
    </comment>
    <comment ref="D22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141</t>
        </r>
      </text>
    </comment>
    <comment ref="E22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9</t>
        </r>
      </text>
    </comment>
    <comment ref="D23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148</t>
        </r>
      </text>
    </comment>
    <comment ref="F23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104</t>
        </r>
      </text>
    </comment>
    <comment ref="D24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173</t>
        </r>
      </text>
    </comment>
    <comment ref="D25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186</t>
        </r>
      </text>
    </comment>
    <comment ref="F25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135</t>
        </r>
      </text>
    </comment>
    <comment ref="D26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399</t>
        </r>
      </text>
    </comment>
    <comment ref="E26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17</t>
        </r>
      </text>
    </comment>
    <comment ref="D27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512</t>
        </r>
      </text>
    </comment>
    <comment ref="E27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18</t>
        </r>
      </text>
    </comment>
    <comment ref="D28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658</t>
        </r>
      </text>
    </comment>
    <comment ref="F28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575</t>
        </r>
      </text>
    </comment>
    <comment ref="D29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543</t>
        </r>
      </text>
    </comment>
    <comment ref="D30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185</t>
        </r>
      </text>
    </comment>
    <comment ref="E30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13</t>
        </r>
      </text>
    </comment>
    <comment ref="F30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131</t>
        </r>
      </text>
    </comment>
    <comment ref="D31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199</t>
        </r>
      </text>
    </comment>
    <comment ref="D32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211</t>
        </r>
      </text>
    </comment>
    <comment ref="F32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126</t>
        </r>
      </text>
    </comment>
    <comment ref="D33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188</t>
        </r>
      </text>
    </comment>
    <comment ref="D34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173</t>
        </r>
      </text>
    </comment>
    <comment ref="E34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7
di ar 2019: 320</t>
        </r>
      </text>
    </comment>
    <comment ref="D35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190</t>
        </r>
      </text>
    </comment>
    <comment ref="E35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di ar 2020: 190</t>
        </r>
      </text>
    </comment>
    <comment ref="F35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80</t>
        </r>
      </text>
    </comment>
    <comment ref="D36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191</t>
        </r>
      </text>
    </comment>
    <comment ref="D37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289</t>
        </r>
      </text>
    </comment>
    <comment ref="F37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181</t>
        </r>
      </text>
    </comment>
    <comment ref="D38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219</t>
        </r>
      </text>
    </comment>
    <comment ref="E38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14</t>
        </r>
      </text>
    </comment>
    <comment ref="D39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218</t>
        </r>
      </text>
    </comment>
    <comment ref="F39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156</t>
        </r>
      </text>
    </comment>
    <comment ref="D40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76 fy</t>
        </r>
      </text>
    </comment>
    <comment ref="D41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235</t>
        </r>
      </text>
    </comment>
    <comment ref="F41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166</t>
        </r>
      </text>
    </comment>
    <comment ref="D42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242</t>
        </r>
      </text>
    </comment>
    <comment ref="E42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14</t>
        </r>
      </text>
    </comment>
    <comment ref="D43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293</t>
        </r>
      </text>
    </comment>
    <comment ref="F43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248</t>
        </r>
      </text>
    </comment>
    <comment ref="D44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305</t>
        </r>
      </text>
    </comment>
    <comment ref="D45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291</t>
        </r>
      </text>
    </comment>
    <comment ref="F45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223</t>
        </r>
      </text>
    </comment>
    <comment ref="D46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244</t>
        </r>
      </text>
    </comment>
    <comment ref="E46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73</t>
        </r>
      </text>
    </comment>
    <comment ref="F46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179</t>
        </r>
      </text>
    </comment>
    <comment ref="D47" authorId="0">
      <text>
        <r>
          <rPr>
            <b/>
            <sz val="9"/>
            <color indexed="81"/>
            <rFont val="Tahoma"/>
            <charset val="1"/>
          </rPr>
          <t>fy hal. 91</t>
        </r>
      </text>
    </comment>
    <comment ref="D48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352</t>
        </r>
      </text>
    </comment>
    <comment ref="F48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237</t>
        </r>
      </text>
    </comment>
    <comment ref="D49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334</t>
        </r>
      </text>
    </comment>
    <comment ref="D50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87</t>
        </r>
      </text>
    </comment>
    <comment ref="E50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6</t>
        </r>
      </text>
    </comment>
    <comment ref="D51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169</t>
        </r>
      </text>
    </comment>
    <comment ref="F51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122</t>
        </r>
      </text>
    </comment>
    <comment ref="D52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fy 63</t>
        </r>
      </text>
    </comment>
    <comment ref="D53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176</t>
        </r>
      </text>
    </comment>
    <comment ref="F53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123</t>
        </r>
      </text>
    </comment>
    <comment ref="D54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183</t>
        </r>
      </text>
    </comment>
    <comment ref="E54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8</t>
        </r>
      </text>
    </comment>
    <comment ref="D55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192</t>
        </r>
      </text>
    </comment>
    <comment ref="F55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140</t>
        </r>
      </text>
    </comment>
    <comment ref="D56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186</t>
        </r>
      </text>
    </comment>
    <comment ref="D57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195</t>
        </r>
      </text>
    </comment>
    <comment ref="F57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142</t>
        </r>
      </text>
    </comment>
  </commentList>
</comments>
</file>

<file path=xl/comments4.xml><?xml version="1.0" encoding="utf-8"?>
<comments xmlns="http://schemas.openxmlformats.org/spreadsheetml/2006/main">
  <authors>
    <author>asus</author>
  </authors>
  <commentList>
    <comment ref="E6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708</t>
        </r>
      </text>
    </comment>
    <comment ref="G6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33</t>
        </r>
      </text>
    </comment>
    <comment ref="E7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736</t>
        </r>
      </text>
    </comment>
    <comment ref="G7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31</t>
        </r>
      </text>
    </comment>
    <comment ref="E8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815</t>
        </r>
      </text>
    </comment>
    <comment ref="D9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754</t>
        </r>
      </text>
    </comment>
    <comment ref="E9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835</t>
        </r>
      </text>
    </comment>
    <comment ref="E10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646</t>
        </r>
      </text>
    </comment>
    <comment ref="G10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17</t>
        </r>
      </text>
    </comment>
    <comment ref="D11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550</t>
        </r>
      </text>
    </comment>
    <comment ref="E11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654</t>
        </r>
      </text>
    </comment>
    <comment ref="E12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667</t>
        </r>
      </text>
    </comment>
    <comment ref="E13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762</t>
        </r>
      </text>
    </comment>
    <comment ref="D14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115</t>
        </r>
      </text>
    </comment>
    <comment ref="E14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188</t>
        </r>
      </text>
    </comment>
    <comment ref="G14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19</t>
        </r>
      </text>
    </comment>
    <comment ref="E15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197</t>
        </r>
      </text>
    </comment>
    <comment ref="D16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134</t>
        </r>
      </text>
    </comment>
    <comment ref="E16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213</t>
        </r>
      </text>
    </comment>
    <comment ref="E17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185</t>
        </r>
      </text>
    </comment>
    <comment ref="E18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634</t>
        </r>
      </text>
    </comment>
    <comment ref="G18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36</t>
        </r>
      </text>
    </comment>
    <comment ref="D19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709</t>
        </r>
      </text>
    </comment>
    <comment ref="E19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797</t>
        </r>
      </text>
    </comment>
    <comment ref="E20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670</t>
        </r>
      </text>
    </comment>
    <comment ref="D21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456</t>
        </r>
      </text>
    </comment>
    <comment ref="E21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542</t>
        </r>
      </text>
    </comment>
    <comment ref="E22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141</t>
        </r>
      </text>
    </comment>
    <comment ref="G22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9</t>
        </r>
      </text>
    </comment>
    <comment ref="D23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104</t>
        </r>
      </text>
    </comment>
    <comment ref="E23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148</t>
        </r>
      </text>
    </comment>
    <comment ref="E24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173</t>
        </r>
      </text>
    </comment>
    <comment ref="D25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135</t>
        </r>
      </text>
    </comment>
    <comment ref="E25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186</t>
        </r>
      </text>
    </comment>
    <comment ref="E26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399</t>
        </r>
      </text>
    </comment>
    <comment ref="G26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17</t>
        </r>
      </text>
    </comment>
    <comment ref="E27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512</t>
        </r>
      </text>
    </comment>
    <comment ref="G27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18</t>
        </r>
      </text>
    </comment>
    <comment ref="D28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575</t>
        </r>
      </text>
    </comment>
    <comment ref="E28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658</t>
        </r>
      </text>
    </comment>
    <comment ref="E29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543</t>
        </r>
      </text>
    </comment>
    <comment ref="D30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131</t>
        </r>
      </text>
    </comment>
    <comment ref="E30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185</t>
        </r>
      </text>
    </comment>
    <comment ref="G30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13</t>
        </r>
      </text>
    </comment>
    <comment ref="E31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199</t>
        </r>
      </text>
    </comment>
    <comment ref="D32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126</t>
        </r>
      </text>
    </comment>
    <comment ref="E32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211</t>
        </r>
      </text>
    </comment>
    <comment ref="E33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188</t>
        </r>
      </text>
    </comment>
    <comment ref="E34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173</t>
        </r>
      </text>
    </comment>
    <comment ref="G34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7
di ar 2019: 320</t>
        </r>
      </text>
    </comment>
    <comment ref="D35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80</t>
        </r>
      </text>
    </comment>
    <comment ref="E35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190</t>
        </r>
      </text>
    </comment>
    <comment ref="G35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di ar 2020: 190</t>
        </r>
      </text>
    </comment>
    <comment ref="E36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191</t>
        </r>
      </text>
    </comment>
    <comment ref="D37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181</t>
        </r>
      </text>
    </comment>
    <comment ref="E37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289</t>
        </r>
      </text>
    </comment>
    <comment ref="E38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219</t>
        </r>
      </text>
    </comment>
    <comment ref="G38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14</t>
        </r>
      </text>
    </comment>
    <comment ref="D39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156</t>
        </r>
      </text>
    </comment>
    <comment ref="E39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218</t>
        </r>
      </text>
    </comment>
    <comment ref="E40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76 fy</t>
        </r>
      </text>
    </comment>
    <comment ref="D41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166</t>
        </r>
      </text>
    </comment>
    <comment ref="E41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235</t>
        </r>
      </text>
    </comment>
    <comment ref="E42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242</t>
        </r>
      </text>
    </comment>
    <comment ref="G42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14</t>
        </r>
      </text>
    </comment>
    <comment ref="D43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248</t>
        </r>
      </text>
    </comment>
    <comment ref="E43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293</t>
        </r>
      </text>
    </comment>
    <comment ref="E44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305</t>
        </r>
      </text>
    </comment>
    <comment ref="D45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223</t>
        </r>
      </text>
    </comment>
    <comment ref="E45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291</t>
        </r>
      </text>
    </comment>
    <comment ref="D46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179</t>
        </r>
      </text>
    </comment>
    <comment ref="E46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244</t>
        </r>
      </text>
    </comment>
    <comment ref="G46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73</t>
        </r>
      </text>
    </comment>
    <comment ref="E47" authorId="0">
      <text>
        <r>
          <rPr>
            <b/>
            <sz val="9"/>
            <color indexed="81"/>
            <rFont val="Tahoma"/>
            <charset val="1"/>
          </rPr>
          <t>fy hal. 91</t>
        </r>
      </text>
    </comment>
    <comment ref="D48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237</t>
        </r>
      </text>
    </comment>
    <comment ref="E48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352</t>
        </r>
      </text>
    </comment>
    <comment ref="E49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334</t>
        </r>
      </text>
    </comment>
    <comment ref="E50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87</t>
        </r>
      </text>
    </comment>
    <comment ref="G50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6</t>
        </r>
      </text>
    </comment>
    <comment ref="D51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122</t>
        </r>
      </text>
    </comment>
    <comment ref="E51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169</t>
        </r>
      </text>
    </comment>
    <comment ref="E52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fy 63</t>
        </r>
      </text>
    </comment>
    <comment ref="D53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123</t>
        </r>
      </text>
    </comment>
    <comment ref="E53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176</t>
        </r>
      </text>
    </comment>
    <comment ref="E54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183</t>
        </r>
      </text>
    </comment>
    <comment ref="G54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8</t>
        </r>
      </text>
    </comment>
    <comment ref="D55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140</t>
        </r>
      </text>
    </comment>
    <comment ref="E55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192</t>
        </r>
      </text>
    </comment>
    <comment ref="E56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186</t>
        </r>
      </text>
    </comment>
    <comment ref="D57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142</t>
        </r>
      </text>
    </comment>
    <comment ref="E57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195</t>
        </r>
      </text>
    </comment>
  </commentList>
</comments>
</file>

<file path=xl/comments5.xml><?xml version="1.0" encoding="utf-8"?>
<comments xmlns="http://schemas.openxmlformats.org/spreadsheetml/2006/main">
  <authors>
    <author>asus</author>
  </authors>
  <commentList>
    <comment ref="D6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33</t>
        </r>
      </text>
    </comment>
    <comment ref="E6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708</t>
        </r>
      </text>
    </comment>
    <comment ref="D7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31</t>
        </r>
      </text>
    </comment>
    <comment ref="E7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736</t>
        </r>
      </text>
    </comment>
    <comment ref="F7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647</t>
        </r>
      </text>
    </comment>
    <comment ref="G7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647</t>
        </r>
      </text>
    </comment>
    <comment ref="E8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815</t>
        </r>
      </text>
    </comment>
    <comment ref="F8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729</t>
        </r>
      </text>
    </comment>
    <comment ref="E9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835</t>
        </r>
      </text>
    </comment>
    <comment ref="G9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758</t>
        </r>
      </text>
    </comment>
    <comment ref="D10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17</t>
        </r>
      </text>
    </comment>
    <comment ref="E10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646</t>
        </r>
      </text>
    </comment>
    <comment ref="F10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505</t>
        </r>
      </text>
    </comment>
    <comment ref="E11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654</t>
        </r>
      </text>
    </comment>
    <comment ref="G11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548</t>
        </r>
      </text>
    </comment>
    <comment ref="E12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667</t>
        </r>
      </text>
    </comment>
    <comment ref="F12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551</t>
        </r>
      </text>
    </comment>
    <comment ref="E13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762</t>
        </r>
      </text>
    </comment>
    <comment ref="F13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650</t>
        </r>
      </text>
    </comment>
    <comment ref="G13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649</t>
        </r>
      </text>
    </comment>
    <comment ref="D14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19</t>
        </r>
      </text>
    </comment>
    <comment ref="E14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188</t>
        </r>
      </text>
    </comment>
    <comment ref="G14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113</t>
        </r>
      </text>
    </comment>
    <comment ref="E15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197</t>
        </r>
      </text>
    </comment>
    <comment ref="F15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122</t>
        </r>
      </text>
    </comment>
    <comment ref="E16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213</t>
        </r>
      </text>
    </comment>
    <comment ref="G16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132</t>
        </r>
      </text>
    </comment>
    <comment ref="E17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185</t>
        </r>
      </text>
    </comment>
    <comment ref="F17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112</t>
        </r>
      </text>
    </comment>
    <comment ref="D18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36</t>
        </r>
      </text>
    </comment>
    <comment ref="E18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634</t>
        </r>
      </text>
    </comment>
    <comment ref="F18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548</t>
        </r>
      </text>
    </comment>
    <comment ref="G18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547</t>
        </r>
      </text>
    </comment>
    <comment ref="E19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797</t>
        </r>
      </text>
    </comment>
    <comment ref="E20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670</t>
        </r>
      </text>
    </comment>
    <comment ref="F20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583</t>
        </r>
      </text>
    </comment>
    <comment ref="G20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584</t>
        </r>
      </text>
    </comment>
    <comment ref="E21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542</t>
        </r>
      </text>
    </comment>
    <comment ref="D22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9</t>
        </r>
      </text>
    </comment>
    <comment ref="E22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141</t>
        </r>
      </text>
    </comment>
    <comment ref="F22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92</t>
        </r>
      </text>
    </comment>
    <comment ref="G22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91</t>
        </r>
      </text>
    </comment>
    <comment ref="E23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148</t>
        </r>
      </text>
    </comment>
    <comment ref="E24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173</t>
        </r>
      </text>
    </comment>
    <comment ref="F24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115</t>
        </r>
      </text>
    </comment>
    <comment ref="G24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114</t>
        </r>
      </text>
    </comment>
    <comment ref="E25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186</t>
        </r>
      </text>
    </comment>
    <comment ref="D26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17</t>
        </r>
      </text>
    </comment>
    <comment ref="E26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399</t>
        </r>
      </text>
    </comment>
    <comment ref="F26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318</t>
        </r>
      </text>
    </comment>
    <comment ref="D27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18</t>
        </r>
      </text>
    </comment>
    <comment ref="E27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512</t>
        </r>
      </text>
    </comment>
    <comment ref="F27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434</t>
        </r>
      </text>
    </comment>
    <comment ref="G27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433</t>
        </r>
      </text>
    </comment>
    <comment ref="E28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658</t>
        </r>
      </text>
    </comment>
    <comment ref="E29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543</t>
        </r>
      </text>
    </comment>
    <comment ref="F29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460</t>
        </r>
      </text>
    </comment>
    <comment ref="G29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461</t>
        </r>
      </text>
    </comment>
    <comment ref="D30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13</t>
        </r>
      </text>
    </comment>
    <comment ref="E30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185</t>
        </r>
      </text>
    </comment>
    <comment ref="E31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199</t>
        </r>
      </text>
    </comment>
    <comment ref="F31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133</t>
        </r>
      </text>
    </comment>
    <comment ref="G31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134</t>
        </r>
      </text>
    </comment>
    <comment ref="E32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211</t>
        </r>
      </text>
    </comment>
    <comment ref="E33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188</t>
        </r>
      </text>
    </comment>
    <comment ref="F33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121</t>
        </r>
      </text>
    </comment>
    <comment ref="G33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122</t>
        </r>
      </text>
    </comment>
    <comment ref="D34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7
di ar 2019: 320</t>
        </r>
      </text>
    </comment>
    <comment ref="E34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173</t>
        </r>
      </text>
    </comment>
    <comment ref="F34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92</t>
        </r>
      </text>
    </comment>
    <comment ref="D35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di ar 2020: 190</t>
        </r>
      </text>
    </comment>
    <comment ref="E35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190</t>
        </r>
      </text>
    </comment>
    <comment ref="G35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80</t>
        </r>
      </text>
    </comment>
    <comment ref="E36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191</t>
        </r>
      </text>
    </comment>
    <comment ref="F36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67</t>
        </r>
      </text>
    </comment>
    <comment ref="E37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289</t>
        </r>
      </text>
    </comment>
    <comment ref="G37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179</t>
        </r>
      </text>
    </comment>
    <comment ref="D38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14</t>
        </r>
      </text>
    </comment>
    <comment ref="E38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219</t>
        </r>
      </text>
    </comment>
    <comment ref="F38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161</t>
        </r>
      </text>
    </comment>
    <comment ref="G38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160
</t>
        </r>
      </text>
    </comment>
    <comment ref="E39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218</t>
        </r>
      </text>
    </comment>
    <comment ref="E40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76 fy</t>
        </r>
      </text>
    </comment>
    <comment ref="F40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fy hal. 8</t>
        </r>
      </text>
    </comment>
    <comment ref="G40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fy 7</t>
        </r>
      </text>
    </comment>
    <comment ref="E41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235</t>
        </r>
      </text>
    </comment>
    <comment ref="D42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14</t>
        </r>
      </text>
    </comment>
    <comment ref="E42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242</t>
        </r>
      </text>
    </comment>
    <comment ref="F42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190</t>
        </r>
      </text>
    </comment>
    <comment ref="G42" authorId="0">
      <text>
        <r>
          <rPr>
            <b/>
            <sz val="9"/>
            <color indexed="81"/>
            <rFont val="Tahoma"/>
            <charset val="1"/>
          </rPr>
          <t>hal. 191</t>
        </r>
      </text>
    </comment>
    <comment ref="E43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293</t>
        </r>
      </text>
    </comment>
    <comment ref="E44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305</t>
        </r>
      </text>
    </comment>
    <comment ref="F44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239</t>
        </r>
      </text>
    </comment>
    <comment ref="G44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238</t>
        </r>
      </text>
    </comment>
    <comment ref="E45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291</t>
        </r>
      </text>
    </comment>
    <comment ref="D46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73</t>
        </r>
      </text>
    </comment>
    <comment ref="E46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244</t>
        </r>
      </text>
    </comment>
    <comment ref="G46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178</t>
        </r>
      </text>
    </comment>
    <comment ref="E47" authorId="0">
      <text>
        <r>
          <rPr>
            <b/>
            <sz val="9"/>
            <color indexed="81"/>
            <rFont val="Tahoma"/>
            <charset val="1"/>
          </rPr>
          <t>fy hal. 91</t>
        </r>
      </text>
    </comment>
    <comment ref="F47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8 fy</t>
        </r>
      </text>
    </comment>
    <comment ref="E48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352</t>
        </r>
      </text>
    </comment>
    <comment ref="E49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334</t>
        </r>
      </text>
    </comment>
    <comment ref="F49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231</t>
        </r>
      </text>
    </comment>
    <comment ref="G49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230</t>
        </r>
      </text>
    </comment>
    <comment ref="D50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6</t>
        </r>
      </text>
    </comment>
    <comment ref="E50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87</t>
        </r>
      </text>
    </comment>
    <comment ref="F50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64</t>
        </r>
      </text>
    </comment>
    <comment ref="E51" authorId="0">
      <text>
        <r>
          <rPr>
            <b/>
            <sz val="9"/>
            <color indexed="81"/>
            <rFont val="Tahoma"/>
            <charset val="1"/>
          </rPr>
          <t>asus:</t>
        </r>
        <r>
          <rPr>
            <sz val="9"/>
            <color indexed="81"/>
            <rFont val="Tahoma"/>
            <charset val="1"/>
          </rPr>
          <t xml:space="preserve">
hal. 169</t>
        </r>
      </text>
    </comment>
    <comment ref="E52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fy 63</t>
        </r>
      </text>
    </comment>
    <comment ref="F52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fy hal. 9</t>
        </r>
      </text>
    </comment>
    <comment ref="E53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176</t>
        </r>
      </text>
    </comment>
    <comment ref="G53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122</t>
        </r>
      </text>
    </comment>
    <comment ref="D54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8</t>
        </r>
      </text>
    </comment>
    <comment ref="E54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183</t>
        </r>
      </text>
    </comment>
    <comment ref="F54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135</t>
        </r>
      </text>
    </comment>
    <comment ref="E55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192</t>
        </r>
      </text>
    </comment>
    <comment ref="G55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139</t>
        </r>
      </text>
    </comment>
    <comment ref="E56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186</t>
        </r>
      </text>
    </comment>
    <comment ref="F56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126</t>
        </r>
      </text>
    </comment>
    <comment ref="E57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195</t>
        </r>
      </text>
    </comment>
    <comment ref="G57" author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hal. 141
</t>
        </r>
      </text>
    </comment>
  </commentList>
</comments>
</file>

<file path=xl/sharedStrings.xml><?xml version="1.0" encoding="utf-8"?>
<sst xmlns="http://schemas.openxmlformats.org/spreadsheetml/2006/main" count="924" uniqueCount="144">
  <si>
    <t>No</t>
  </si>
  <si>
    <t>Kriteria</t>
  </si>
  <si>
    <t>Jumlah</t>
  </si>
  <si>
    <t>Perusahaan sektor Pertambangan yang terdaftar di BEI</t>
  </si>
  <si>
    <t>Perusahaan yang menerbitkan annual report berturut-turut selama tahun 2018-2021</t>
  </si>
  <si>
    <t>Perusahaan yang mempublikasikan sustainability report selama tahun 2018-2021</t>
  </si>
  <si>
    <t>Perusahaan yang menggunakan mata uang rupiah sebagai mata uang pelaporan pada tahun 2018-2021</t>
  </si>
  <si>
    <t>Jumlah perusahaan yang terpilih sebagai sampel penelitian</t>
  </si>
  <si>
    <t>Kode</t>
  </si>
  <si>
    <t>Menerbitkan annual report berturut-turut</t>
  </si>
  <si>
    <t>BYAN</t>
  </si>
  <si>
    <t>ADRO</t>
  </si>
  <si>
    <t>MDKA</t>
  </si>
  <si>
    <t>ADMR</t>
  </si>
  <si>
    <t>BUMI</t>
  </si>
  <si>
    <t>INCO</t>
  </si>
  <si>
    <t>ITMG</t>
  </si>
  <si>
    <t>ANTM</t>
  </si>
  <si>
    <t>PTBA</t>
  </si>
  <si>
    <t>GEMS</t>
  </si>
  <si>
    <t>DSSA</t>
  </si>
  <si>
    <t>MEDC</t>
  </si>
  <si>
    <t>MCOL</t>
  </si>
  <si>
    <t>BRMS</t>
  </si>
  <si>
    <t>HRUM</t>
  </si>
  <si>
    <t>INDY</t>
  </si>
  <si>
    <t>ESSA</t>
  </si>
  <si>
    <t>BSSR</t>
  </si>
  <si>
    <t>CITA</t>
  </si>
  <si>
    <t>MBAP</t>
  </si>
  <si>
    <t>TINS</t>
  </si>
  <si>
    <t>ENRG</t>
  </si>
  <si>
    <t>ARCI</t>
  </si>
  <si>
    <t>BIPI</t>
  </si>
  <si>
    <t>GGRP</t>
  </si>
  <si>
    <t>TOBA</t>
  </si>
  <si>
    <t>RMKE</t>
  </si>
  <si>
    <t>MYOH</t>
  </si>
  <si>
    <t>DOID</t>
  </si>
  <si>
    <t>PSAB</t>
  </si>
  <si>
    <t>KKGI</t>
  </si>
  <si>
    <t>PTRO</t>
  </si>
  <si>
    <t>SURE</t>
  </si>
  <si>
    <t>ELSA</t>
  </si>
  <si>
    <t>SMMT</t>
  </si>
  <si>
    <t>IFSH</t>
  </si>
  <si>
    <t>MTFN</t>
  </si>
  <si>
    <t>ZINC</t>
  </si>
  <si>
    <t>DEWA</t>
  </si>
  <si>
    <t>ARII</t>
  </si>
  <si>
    <t>NICL</t>
  </si>
  <si>
    <t>APEX</t>
  </si>
  <si>
    <t>DKFT</t>
  </si>
  <si>
    <t>MITI</t>
  </si>
  <si>
    <t>FIRE</t>
  </si>
  <si>
    <t>RUIS</t>
  </si>
  <si>
    <t>PKPK</t>
  </si>
  <si>
    <t>BOSS</t>
  </si>
  <si>
    <t>CTTH</t>
  </si>
  <si>
    <t>GTBO</t>
  </si>
  <si>
    <t>SMRU</t>
  </si>
  <si>
    <t>ARTI</t>
  </si>
  <si>
    <t>WOWS</t>
  </si>
  <si>
    <t>O</t>
  </si>
  <si>
    <t>X</t>
  </si>
  <si>
    <t>SICO</t>
  </si>
  <si>
    <t>Mempublikasikan Sustainability Report</t>
  </si>
  <si>
    <t>Menggunakan mata uang Rupiah</t>
  </si>
  <si>
    <t xml:space="preserve"> </t>
  </si>
  <si>
    <t>Jumlah sampel yang terpilih 13 x 4 tahun</t>
  </si>
  <si>
    <t>Tahun</t>
  </si>
  <si>
    <t>Total Hutang</t>
  </si>
  <si>
    <t>Total Ekuitas</t>
  </si>
  <si>
    <t>DER</t>
  </si>
  <si>
    <t>CFO</t>
  </si>
  <si>
    <t>Standar Deviasi</t>
  </si>
  <si>
    <t>Total Aset</t>
  </si>
  <si>
    <t>VAK</t>
  </si>
  <si>
    <t>Ket:</t>
  </si>
  <si>
    <t>CFO =</t>
  </si>
  <si>
    <t>VAK =</t>
  </si>
  <si>
    <t>Volatilitas Arus Kas</t>
  </si>
  <si>
    <t>Tabulasi Data Penelitian</t>
  </si>
  <si>
    <t>EC</t>
  </si>
  <si>
    <t>EN</t>
  </si>
  <si>
    <t>LA</t>
  </si>
  <si>
    <t>HR</t>
  </si>
  <si>
    <t>SO</t>
  </si>
  <si>
    <t>PR</t>
  </si>
  <si>
    <t>Total</t>
  </si>
  <si>
    <t>Max Item</t>
  </si>
  <si>
    <t>variabel dummy 1</t>
  </si>
  <si>
    <t>apabila diungkapkan</t>
  </si>
  <si>
    <t>variabel dummy 0</t>
  </si>
  <si>
    <t>tidak diungkapkan</t>
  </si>
  <si>
    <t>*menggunakan variabel dummy</t>
  </si>
  <si>
    <t>dalam ribuan</t>
  </si>
  <si>
    <t>dalam jutaan</t>
  </si>
  <si>
    <t>dalam rupiah penuh</t>
  </si>
  <si>
    <t>dalam rupiah</t>
  </si>
  <si>
    <t>DER =</t>
  </si>
  <si>
    <t>Rumus Struktur Modal :</t>
  </si>
  <si>
    <t>Rumus Volatilitas Arus Kas :</t>
  </si>
  <si>
    <t xml:space="preserve">Data Variabel Investment Opportunity Set (IOS) </t>
  </si>
  <si>
    <t xml:space="preserve">Data Variabel Struktur Modal </t>
  </si>
  <si>
    <t xml:space="preserve">Data Variabel Volatilitas Arus Kas </t>
  </si>
  <si>
    <t>Rumus Investment Opportunity Set :</t>
  </si>
  <si>
    <t>Jumlah Saham Beredar</t>
  </si>
  <si>
    <t>Closing Price</t>
  </si>
  <si>
    <t>MBVE</t>
  </si>
  <si>
    <t>MBVE =</t>
  </si>
  <si>
    <t>jutaan</t>
  </si>
  <si>
    <t>Data Variabel Nilai Perusahaan</t>
  </si>
  <si>
    <t>Harga Saham</t>
  </si>
  <si>
    <t>PBV</t>
  </si>
  <si>
    <t>PBV =</t>
  </si>
  <si>
    <t>NBVS</t>
  </si>
  <si>
    <t>Rumus Nilai Perusahaan :</t>
  </si>
  <si>
    <t>NBVS =</t>
  </si>
  <si>
    <t xml:space="preserve">SR </t>
  </si>
  <si>
    <t>Data Indeks Pengungkapan Sustainability Report TahuN 2018-2021</t>
  </si>
  <si>
    <t>SR</t>
  </si>
  <si>
    <t>IOS</t>
  </si>
  <si>
    <t>NIPER</t>
  </si>
  <si>
    <t>TABULASI DATA</t>
  </si>
  <si>
    <t>Aliran kas operasi j tahun t</t>
  </si>
  <si>
    <t>Tobin's Q =</t>
  </si>
  <si>
    <t>Harga penutupan saham x jumlah saham beredar</t>
  </si>
  <si>
    <t>MVE   =</t>
  </si>
  <si>
    <t>DEBT  =</t>
  </si>
  <si>
    <t>TA       =</t>
  </si>
  <si>
    <t>Total aktiva</t>
  </si>
  <si>
    <t>Total utang</t>
  </si>
  <si>
    <t>Tobin's Q</t>
  </si>
  <si>
    <t>Harga Penutupan Saham</t>
  </si>
  <si>
    <t>Total Utang</t>
  </si>
  <si>
    <t>Total Aktiva</t>
  </si>
  <si>
    <t>Data Variabel Nilai Perusahaan TOBIN'S Q</t>
  </si>
  <si>
    <t>5,511,744,144</t>
  </si>
  <si>
    <t>8,498,442,636</t>
  </si>
  <si>
    <t>8,055,415,940</t>
  </si>
  <si>
    <t>DAR</t>
  </si>
  <si>
    <t>SM (DAR)</t>
  </si>
  <si>
    <t>DAR = Total Hutang / Total Aset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</si>
</sst>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164" formatCode="_([$Rp-421]* #,##0_);_([$Rp-421]* \(#,##0\);_([$Rp-421]* &quot;-&quot;_);_(@_)"/>
    <numFmt numFmtId="165" formatCode="0.00000000"/>
    <numFmt numFmtId="166" formatCode="_([$Rp-421]* #,##0.00_);_([$Rp-421]* \(#,##0.00\);_([$Rp-421]* &quot;-&quot;??_);_(@_)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966FF"/>
        <bgColor indexed="64"/>
      </patternFill>
    </fill>
    <fill>
      <patternFill patternType="solid">
        <fgColor rgb="FFFFDBB7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CC0000"/>
        <bgColor indexed="64"/>
      </patternFill>
    </fill>
    <fill>
      <patternFill patternType="solid">
        <fgColor rgb="FF287F1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C3300"/>
        <bgColor indexed="64"/>
      </patternFill>
    </fill>
    <fill>
      <patternFill patternType="solid">
        <fgColor rgb="FFFF6699"/>
        <bgColor indexed="64"/>
      </patternFill>
    </fill>
    <fill>
      <patternFill patternType="solid">
        <fgColor rgb="FFCC0066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rgb="FFFF9966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CCFF66"/>
        <bgColor indexed="64"/>
      </patternFill>
    </fill>
    <fill>
      <patternFill patternType="solid">
        <fgColor rgb="FF00CC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9" fillId="0" borderId="0" applyFont="0" applyFill="0" applyBorder="0" applyAlignment="0" applyProtection="0"/>
  </cellStyleXfs>
  <cellXfs count="136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 vertical="top"/>
    </xf>
    <xf numFmtId="0" fontId="0" fillId="3" borderId="1" xfId="0" applyFill="1" applyBorder="1" applyAlignment="1">
      <alignment horizontal="center"/>
    </xf>
    <xf numFmtId="0" fontId="0" fillId="0" borderId="1" xfId="0" applyFill="1" applyBorder="1"/>
    <xf numFmtId="0" fontId="0" fillId="0" borderId="0" xfId="0" applyFill="1" applyBorder="1" applyAlignment="1">
      <alignment horizontal="center" vertical="center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0" fillId="4" borderId="1" xfId="0" applyFill="1" applyBorder="1" applyAlignment="1">
      <alignment horizontal="center" vertical="top"/>
    </xf>
    <xf numFmtId="0" fontId="0" fillId="5" borderId="1" xfId="0" applyFill="1" applyBorder="1" applyAlignment="1">
      <alignment horizontal="center" vertical="top"/>
    </xf>
    <xf numFmtId="0" fontId="0" fillId="0" borderId="2" xfId="0" applyFill="1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4" xfId="0" applyBorder="1"/>
    <xf numFmtId="0" fontId="1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3" borderId="1" xfId="0" applyFill="1" applyBorder="1"/>
    <xf numFmtId="0" fontId="0" fillId="3" borderId="2" xfId="0" applyFill="1" applyBorder="1"/>
    <xf numFmtId="0" fontId="0" fillId="6" borderId="1" xfId="0" applyFill="1" applyBorder="1" applyAlignment="1">
      <alignment horizontal="center" vertical="center"/>
    </xf>
    <xf numFmtId="0" fontId="0" fillId="6" borderId="1" xfId="0" applyFill="1" applyBorder="1"/>
    <xf numFmtId="0" fontId="0" fillId="6" borderId="1" xfId="0" applyFill="1" applyBorder="1" applyAlignment="1">
      <alignment horizontal="center"/>
    </xf>
    <xf numFmtId="0" fontId="0" fillId="6" borderId="3" xfId="0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0" fillId="7" borderId="1" xfId="0" applyFill="1" applyBorder="1"/>
    <xf numFmtId="0" fontId="0" fillId="7" borderId="1" xfId="0" applyFill="1" applyBorder="1" applyAlignment="1">
      <alignment horizontal="center"/>
    </xf>
    <xf numFmtId="0" fontId="0" fillId="7" borderId="3" xfId="0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0" fontId="0" fillId="8" borderId="1" xfId="0" applyFill="1" applyBorder="1"/>
    <xf numFmtId="0" fontId="0" fillId="8" borderId="1" xfId="0" applyFill="1" applyBorder="1" applyAlignment="1">
      <alignment horizontal="center"/>
    </xf>
    <xf numFmtId="0" fontId="0" fillId="8" borderId="3" xfId="0" applyFill="1" applyBorder="1" applyAlignment="1">
      <alignment horizontal="center" vertical="center"/>
    </xf>
    <xf numFmtId="0" fontId="0" fillId="0" borderId="0" xfId="0" applyAlignment="1">
      <alignment horizontal="center" vertical="top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 vertical="top"/>
    </xf>
    <xf numFmtId="0" fontId="0" fillId="0" borderId="1" xfId="0" applyBorder="1" applyAlignment="1">
      <alignment horizontal="center" vertical="top"/>
    </xf>
    <xf numFmtId="0" fontId="0" fillId="0" borderId="0" xfId="0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vertical="top"/>
    </xf>
    <xf numFmtId="3" fontId="0" fillId="0" borderId="1" xfId="0" applyNumberFormat="1" applyBorder="1" applyAlignment="1">
      <alignment horizontal="center" vertical="top"/>
    </xf>
    <xf numFmtId="37" fontId="0" fillId="0" borderId="1" xfId="0" applyNumberFormat="1" applyBorder="1" applyAlignment="1">
      <alignment horizontal="center" vertical="center"/>
    </xf>
    <xf numFmtId="0" fontId="0" fillId="0" borderId="0" xfId="0" applyAlignment="1">
      <alignment vertical="center"/>
    </xf>
    <xf numFmtId="0" fontId="6" fillId="9" borderId="1" xfId="0" applyFont="1" applyFill="1" applyBorder="1" applyAlignment="1">
      <alignment horizontal="center" vertical="center"/>
    </xf>
    <xf numFmtId="0" fontId="6" fillId="10" borderId="1" xfId="0" applyFont="1" applyFill="1" applyBorder="1" applyAlignment="1">
      <alignment horizontal="center" vertical="center"/>
    </xf>
    <xf numFmtId="0" fontId="6" fillId="10" borderId="3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left" vertical="center"/>
    </xf>
    <xf numFmtId="0" fontId="7" fillId="12" borderId="1" xfId="0" applyFont="1" applyFill="1" applyBorder="1" applyAlignment="1">
      <alignment horizontal="center" vertical="center"/>
    </xf>
    <xf numFmtId="0" fontId="0" fillId="0" borderId="0" xfId="0" applyFill="1"/>
    <xf numFmtId="0" fontId="0" fillId="13" borderId="0" xfId="0" applyFill="1"/>
    <xf numFmtId="0" fontId="0" fillId="13" borderId="0" xfId="0" applyFill="1" applyAlignment="1">
      <alignment horizontal="center"/>
    </xf>
    <xf numFmtId="0" fontId="0" fillId="11" borderId="0" xfId="0" applyFill="1" applyAlignment="1">
      <alignment vertical="center"/>
    </xf>
    <xf numFmtId="0" fontId="0" fillId="11" borderId="0" xfId="0" applyFill="1"/>
    <xf numFmtId="0" fontId="0" fillId="11" borderId="0" xfId="0" applyFill="1" applyAlignment="1">
      <alignment horizontal="center"/>
    </xf>
    <xf numFmtId="0" fontId="8" fillId="11" borderId="0" xfId="0" applyFont="1" applyFill="1" applyAlignment="1">
      <alignment vertical="center"/>
    </xf>
    <xf numFmtId="0" fontId="7" fillId="14" borderId="1" xfId="0" applyFont="1" applyFill="1" applyBorder="1" applyAlignment="1">
      <alignment horizontal="center" vertical="center"/>
    </xf>
    <xf numFmtId="0" fontId="8" fillId="15" borderId="0" xfId="0" applyFont="1" applyFill="1" applyAlignment="1">
      <alignment vertical="center"/>
    </xf>
    <xf numFmtId="0" fontId="0" fillId="15" borderId="0" xfId="0" applyFill="1" applyAlignment="1">
      <alignment vertical="center"/>
    </xf>
    <xf numFmtId="0" fontId="0" fillId="15" borderId="0" xfId="0" applyFill="1"/>
    <xf numFmtId="0" fontId="0" fillId="15" borderId="0" xfId="0" applyFill="1" applyAlignment="1">
      <alignment horizontal="center"/>
    </xf>
    <xf numFmtId="3" fontId="0" fillId="0" borderId="0" xfId="0" applyNumberFormat="1"/>
    <xf numFmtId="0" fontId="7" fillId="16" borderId="1" xfId="0" applyFont="1" applyFill="1" applyBorder="1" applyAlignment="1">
      <alignment horizontal="center" vertical="center"/>
    </xf>
    <xf numFmtId="0" fontId="8" fillId="13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8" fillId="17" borderId="0" xfId="0" applyFont="1" applyFill="1" applyAlignment="1">
      <alignment vertical="center"/>
    </xf>
    <xf numFmtId="0" fontId="0" fillId="17" borderId="0" xfId="0" applyFill="1" applyAlignment="1">
      <alignment vertical="center"/>
    </xf>
    <xf numFmtId="0" fontId="0" fillId="17" borderId="0" xfId="0" applyFill="1"/>
    <xf numFmtId="0" fontId="0" fillId="18" borderId="0" xfId="0" applyFill="1"/>
    <xf numFmtId="0" fontId="0" fillId="18" borderId="0" xfId="0" applyFill="1" applyAlignment="1">
      <alignment horizontal="center"/>
    </xf>
    <xf numFmtId="0" fontId="0" fillId="19" borderId="0" xfId="0" applyFill="1"/>
    <xf numFmtId="0" fontId="0" fillId="19" borderId="0" xfId="0" applyFill="1" applyAlignment="1">
      <alignment horizontal="center"/>
    </xf>
    <xf numFmtId="164" fontId="0" fillId="0" borderId="1" xfId="0" applyNumberFormat="1" applyBorder="1" applyAlignment="1">
      <alignment horizontal="center" vertical="top"/>
    </xf>
    <xf numFmtId="164" fontId="0" fillId="0" borderId="0" xfId="0" applyNumberFormat="1" applyAlignment="1">
      <alignment horizontal="left" vertical="top"/>
    </xf>
    <xf numFmtId="164" fontId="0" fillId="0" borderId="0" xfId="0" applyNumberFormat="1" applyAlignment="1">
      <alignment horizontal="center" vertical="top"/>
    </xf>
    <xf numFmtId="164" fontId="6" fillId="9" borderId="1" xfId="0" applyNumberFormat="1" applyFont="1" applyFill="1" applyBorder="1" applyAlignment="1">
      <alignment horizontal="center" vertical="center"/>
    </xf>
    <xf numFmtId="164" fontId="7" fillId="12" borderId="1" xfId="0" applyNumberFormat="1" applyFont="1" applyFill="1" applyBorder="1" applyAlignment="1">
      <alignment horizontal="center" vertic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 vertical="center"/>
    </xf>
    <xf numFmtId="164" fontId="0" fillId="0" borderId="0" xfId="1" applyNumberFormat="1" applyFont="1" applyAlignment="1">
      <alignment horizontal="center" vertical="top"/>
    </xf>
    <xf numFmtId="164" fontId="7" fillId="12" borderId="1" xfId="1" applyNumberFormat="1" applyFont="1" applyFill="1" applyBorder="1" applyAlignment="1">
      <alignment horizontal="center" vertical="center"/>
    </xf>
    <xf numFmtId="164" fontId="0" fillId="0" borderId="1" xfId="1" applyNumberFormat="1" applyFont="1" applyBorder="1" applyAlignment="1">
      <alignment horizontal="center" vertical="top"/>
    </xf>
    <xf numFmtId="164" fontId="0" fillId="0" borderId="0" xfId="1" applyNumberFormat="1" applyFont="1" applyAlignment="1">
      <alignment horizontal="center"/>
    </xf>
    <xf numFmtId="164" fontId="0" fillId="0" borderId="1" xfId="1" applyNumberFormat="1" applyFont="1" applyBorder="1" applyAlignment="1">
      <alignment horizontal="center"/>
    </xf>
    <xf numFmtId="164" fontId="7" fillId="14" borderId="1" xfId="0" applyNumberFormat="1" applyFont="1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7" fillId="16" borderId="1" xfId="0" applyNumberFormat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top"/>
    </xf>
    <xf numFmtId="0" fontId="0" fillId="11" borderId="0" xfId="0" applyFill="1" applyAlignment="1">
      <alignment horizontal="center" vertical="center"/>
    </xf>
    <xf numFmtId="164" fontId="0" fillId="0" borderId="1" xfId="1" applyNumberFormat="1" applyFont="1" applyBorder="1" applyAlignment="1">
      <alignment horizontal="right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center" vertical="top"/>
    </xf>
    <xf numFmtId="0" fontId="6" fillId="0" borderId="0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1" fillId="20" borderId="1" xfId="0" applyFont="1" applyFill="1" applyBorder="1" applyAlignment="1">
      <alignment horizontal="center" vertical="center"/>
    </xf>
    <xf numFmtId="0" fontId="1" fillId="20" borderId="3" xfId="0" applyFont="1" applyFill="1" applyBorder="1" applyAlignment="1">
      <alignment horizontal="center" vertical="center"/>
    </xf>
    <xf numFmtId="0" fontId="1" fillId="20" borderId="6" xfId="0" applyFont="1" applyFill="1" applyBorder="1" applyAlignment="1">
      <alignment horizontal="center" vertical="center"/>
    </xf>
    <xf numFmtId="0" fontId="0" fillId="0" borderId="0" xfId="0" applyNumberFormat="1"/>
    <xf numFmtId="0" fontId="7" fillId="12" borderId="1" xfId="0" applyNumberFormat="1" applyFont="1" applyFill="1" applyBorder="1" applyAlignment="1">
      <alignment horizontal="center" vertical="center"/>
    </xf>
    <xf numFmtId="0" fontId="0" fillId="0" borderId="1" xfId="0" applyNumberFormat="1" applyBorder="1" applyAlignment="1">
      <alignment horizontal="center" vertical="top"/>
    </xf>
    <xf numFmtId="165" fontId="0" fillId="0" borderId="1" xfId="0" applyNumberFormat="1" applyBorder="1" applyAlignment="1">
      <alignment horizontal="center" vertical="top"/>
    </xf>
    <xf numFmtId="166" fontId="0" fillId="0" borderId="0" xfId="0" applyNumberFormat="1"/>
    <xf numFmtId="166" fontId="7" fillId="14" borderId="1" xfId="0" applyNumberFormat="1" applyFont="1" applyFill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top"/>
    </xf>
    <xf numFmtId="166" fontId="1" fillId="16" borderId="1" xfId="0" applyNumberFormat="1" applyFont="1" applyFill="1" applyBorder="1" applyAlignment="1">
      <alignment horizontal="center" vertical="center"/>
    </xf>
    <xf numFmtId="166" fontId="0" fillId="0" borderId="1" xfId="0" applyNumberFormat="1" applyBorder="1"/>
    <xf numFmtId="0" fontId="11" fillId="18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6" fillId="9" borderId="2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top"/>
    </xf>
    <xf numFmtId="0" fontId="1" fillId="2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colors>
    <mruColors>
      <color rgb="FF00CCFF"/>
      <color rgb="FFCC3300"/>
      <color rgb="FFFF3300"/>
      <color rgb="FFCCFF66"/>
      <color rgb="FFFFFF66"/>
      <color rgb="FFFF9966"/>
      <color rgb="FFFF6600"/>
      <color rgb="FF996633"/>
      <color rgb="FFCC0066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0</xdr:colOff>
      <xdr:row>5</xdr:row>
      <xdr:rowOff>31603</xdr:rowOff>
    </xdr:from>
    <xdr:ext cx="914400" cy="42383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/>
            <xdr:cNvSpPr txBox="1"/>
          </xdr:nvSpPr>
          <xdr:spPr>
            <a:xfrm>
              <a:off x="10849841" y="1226558"/>
              <a:ext cx="914400" cy="42383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n-US" sz="1100" i="1">
                            <a:latin typeface="Cambria Math"/>
                          </a:rPr>
                        </m:ctrlPr>
                      </m:fPr>
                      <m:num>
                        <m:r>
                          <m:rPr>
                            <m:sty m:val="p"/>
                          </m:rPr>
                          <a:rPr lang="en-US" sz="1100" b="0" i="0">
                            <a:latin typeface="Cambria Math"/>
                          </a:rPr>
                          <m:t>Total</m:t>
                        </m:r>
                        <m:r>
                          <a:rPr lang="en-US" sz="1100" b="0" i="0">
                            <a:latin typeface="Cambria Math"/>
                          </a:rPr>
                          <m:t> </m:t>
                        </m:r>
                        <m:r>
                          <m:rPr>
                            <m:sty m:val="p"/>
                          </m:rPr>
                          <a:rPr lang="en-US" sz="1100" b="0" i="0">
                            <a:latin typeface="Cambria Math"/>
                          </a:rPr>
                          <m:t>Hutang</m:t>
                        </m:r>
                      </m:num>
                      <m:den>
                        <m:r>
                          <m:rPr>
                            <m:sty m:val="p"/>
                          </m:rPr>
                          <a:rPr lang="en-US" sz="1100" b="0" i="0">
                            <a:latin typeface="Cambria Math"/>
                          </a:rPr>
                          <m:t>Total</m:t>
                        </m:r>
                        <m:r>
                          <a:rPr lang="en-US" sz="1100" b="0" i="0">
                            <a:latin typeface="Cambria Math"/>
                          </a:rPr>
                          <m:t> </m:t>
                        </m:r>
                        <m:r>
                          <m:rPr>
                            <m:sty m:val="p"/>
                          </m:rPr>
                          <a:rPr lang="en-US" sz="1100" b="0" i="0">
                            <a:latin typeface="Cambria Math"/>
                          </a:rPr>
                          <m:t>Ekuitas</m:t>
                        </m:r>
                      </m:den>
                    </m:f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10849841" y="1226558"/>
              <a:ext cx="914400" cy="42383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rtlCol="0" anchor="t">
              <a:spAutoFit/>
            </a:bodyPr>
            <a:lstStyle/>
            <a:p>
              <a:pPr/>
              <a:r>
                <a:rPr lang="en-US" sz="1100" i="0">
                  <a:latin typeface="Cambria Math"/>
                </a:rPr>
                <a:t>(</a:t>
              </a:r>
              <a:r>
                <a:rPr lang="en-US" sz="1100" b="0" i="0">
                  <a:latin typeface="Cambria Math"/>
                </a:rPr>
                <a:t>Total Hutang)/(Total Ekuitas)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542925</xdr:colOff>
      <xdr:row>5</xdr:row>
      <xdr:rowOff>70569</xdr:rowOff>
    </xdr:from>
    <xdr:ext cx="914400" cy="45166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/>
            <xdr:cNvSpPr txBox="1"/>
          </xdr:nvSpPr>
          <xdr:spPr>
            <a:xfrm>
              <a:off x="11254220" y="1265524"/>
              <a:ext cx="914400" cy="45166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n-US" sz="1100" i="1">
                            <a:latin typeface="Cambria Math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en-US" sz="1100" i="1">
                                <a:latin typeface="Cambria Math"/>
                              </a:rPr>
                            </m:ctrlPr>
                          </m:sSubPr>
                          <m:e>
                            <m:r>
                              <m:rPr>
                                <m:sty m:val="p"/>
                              </m:rPr>
                              <a:rPr lang="en-US" sz="1100" i="0">
                                <a:latin typeface="Cambria Math"/>
                                <a:ea typeface="Cambria Math"/>
                              </a:rPr>
                              <m:t>α</m:t>
                            </m:r>
                            <m:r>
                              <a:rPr lang="en-US" sz="1100" b="0" i="0">
                                <a:latin typeface="Cambria Math"/>
                                <a:ea typeface="Cambria Math"/>
                              </a:rPr>
                              <m:t>(</m:t>
                            </m:r>
                            <m:r>
                              <m:rPr>
                                <m:sty m:val="p"/>
                              </m:rPr>
                              <a:rPr lang="en-US" sz="1100" b="0" i="0">
                                <a:latin typeface="Cambria Math"/>
                                <a:ea typeface="Cambria Math"/>
                              </a:rPr>
                              <m:t>CFO</m:t>
                            </m:r>
                            <m:r>
                              <a:rPr lang="en-US" sz="1100" b="0" i="0">
                                <a:latin typeface="Cambria Math"/>
                                <a:ea typeface="Cambria Math"/>
                              </a:rPr>
                              <m:t>)</m:t>
                            </m:r>
                          </m:e>
                          <m:sub>
                            <m:r>
                              <m:rPr>
                                <m:sty m:val="p"/>
                              </m:rPr>
                              <a:rPr lang="en-US" sz="1100" b="0" i="0">
                                <a:latin typeface="Cambria Math"/>
                                <a:ea typeface="Cambria Math"/>
                              </a:rPr>
                              <m:t>j</m:t>
                            </m:r>
                            <m:r>
                              <m:rPr>
                                <m:sty m:val="p"/>
                              </m:rPr>
                              <a:rPr lang="en-US" sz="1100" b="0" i="0">
                                <a:latin typeface="Cambria Math"/>
                              </a:rPr>
                              <m:t>t</m:t>
                            </m:r>
                          </m:sub>
                        </m:sSub>
                      </m:num>
                      <m:den>
                        <m:sSub>
                          <m:sSubPr>
                            <m:ctrlPr>
                              <a:rPr lang="en-US" sz="1100" i="1">
                                <a:latin typeface="Cambria Math"/>
                              </a:rPr>
                            </m:ctrlPr>
                          </m:sSubPr>
                          <m:e>
                            <m:r>
                              <a:rPr lang="en-US" sz="1100" b="0" i="0">
                                <a:latin typeface="Cambria Math"/>
                              </a:rPr>
                              <m:t>(</m:t>
                            </m:r>
                            <m:r>
                              <m:rPr>
                                <m:sty m:val="p"/>
                              </m:rPr>
                              <a:rPr lang="en-US" sz="1100" b="0" i="0">
                                <a:latin typeface="Cambria Math"/>
                              </a:rPr>
                              <m:t>Total</m:t>
                            </m:r>
                            <m:r>
                              <a:rPr lang="en-US" sz="1100" b="0" i="0">
                                <a:latin typeface="Cambria Math"/>
                              </a:rPr>
                              <m:t> </m:t>
                            </m:r>
                            <m:r>
                              <m:rPr>
                                <m:sty m:val="p"/>
                              </m:rPr>
                              <a:rPr lang="en-US" sz="1100" b="0" i="0">
                                <a:latin typeface="Cambria Math"/>
                              </a:rPr>
                              <m:t>Aset</m:t>
                            </m:r>
                            <m:r>
                              <a:rPr lang="en-US" sz="1100" b="0" i="0">
                                <a:latin typeface="Cambria Math"/>
                              </a:rPr>
                              <m:t>)</m:t>
                            </m:r>
                          </m:e>
                          <m:sub>
                            <m:r>
                              <m:rPr>
                                <m:sty m:val="p"/>
                              </m:rPr>
                              <a:rPr lang="en-US" sz="1100" b="0" i="0">
                                <a:latin typeface="Cambria Math"/>
                              </a:rPr>
                              <m:t>t</m:t>
                            </m:r>
                          </m:sub>
                        </m:sSub>
                      </m:den>
                    </m:f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11254220" y="1265524"/>
              <a:ext cx="914400" cy="45166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rtlCol="0" anchor="t">
              <a:spAutoFit/>
            </a:bodyPr>
            <a:lstStyle/>
            <a:p>
              <a:pPr/>
              <a:r>
                <a:rPr lang="en-US" sz="1100" i="0">
                  <a:latin typeface="Cambria Math"/>
                </a:rPr>
                <a:t>〖</a:t>
              </a:r>
              <a:r>
                <a:rPr lang="en-US" sz="1100" i="0">
                  <a:latin typeface="Cambria Math"/>
                  <a:ea typeface="Cambria Math"/>
                </a:rPr>
                <a:t>α</a:t>
              </a:r>
              <a:r>
                <a:rPr lang="en-US" sz="1100" b="0" i="0">
                  <a:latin typeface="Cambria Math"/>
                  <a:ea typeface="Cambria Math"/>
                </a:rPr>
                <a:t>(CFO)〗_j</a:t>
              </a:r>
              <a:r>
                <a:rPr lang="en-US" sz="1100" b="0" i="0">
                  <a:latin typeface="Cambria Math"/>
                </a:rPr>
                <a:t>t/〖(Total Aset)〗_t 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561974</xdr:colOff>
      <xdr:row>5</xdr:row>
      <xdr:rowOff>100012</xdr:rowOff>
    </xdr:from>
    <xdr:ext cx="2752725" cy="42383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/>
            <xdr:cNvSpPr txBox="1"/>
          </xdr:nvSpPr>
          <xdr:spPr>
            <a:xfrm>
              <a:off x="10458449" y="1271587"/>
              <a:ext cx="2752725" cy="42383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n-US" sz="1100" i="1">
                            <a:latin typeface="Cambria Math"/>
                          </a:rPr>
                        </m:ctrlPr>
                      </m:fPr>
                      <m:num>
                        <m:r>
                          <m:rPr>
                            <m:sty m:val="p"/>
                          </m:rPr>
                          <a:rPr lang="en-US" sz="1100" b="0" i="0">
                            <a:latin typeface="Cambria Math"/>
                          </a:rPr>
                          <m:t>Jumlah</m:t>
                        </m:r>
                        <m:r>
                          <a:rPr lang="en-US" sz="1100" b="0" i="0">
                            <a:latin typeface="Cambria Math"/>
                          </a:rPr>
                          <m:t> </m:t>
                        </m:r>
                        <m:r>
                          <m:rPr>
                            <m:sty m:val="p"/>
                          </m:rPr>
                          <a:rPr lang="en-US" sz="1100" b="0" i="0">
                            <a:latin typeface="Cambria Math"/>
                          </a:rPr>
                          <m:t>Saham</m:t>
                        </m:r>
                        <m:r>
                          <a:rPr lang="en-US" sz="1100" b="0" i="0">
                            <a:latin typeface="Cambria Math"/>
                          </a:rPr>
                          <m:t> </m:t>
                        </m:r>
                        <m:r>
                          <m:rPr>
                            <m:sty m:val="p"/>
                          </m:rPr>
                          <a:rPr lang="en-US" sz="1100" b="0" i="0">
                            <a:latin typeface="Cambria Math"/>
                          </a:rPr>
                          <m:t>Beredar</m:t>
                        </m:r>
                        <m:r>
                          <a:rPr lang="en-US" sz="1100" b="0" i="0">
                            <a:latin typeface="Cambria Math"/>
                          </a:rPr>
                          <m:t> ×</m:t>
                        </m:r>
                        <m:r>
                          <m:rPr>
                            <m:sty m:val="p"/>
                          </m:rPr>
                          <a:rPr lang="en-US" sz="1100" b="0" i="0">
                            <a:latin typeface="Cambria Math"/>
                            <a:ea typeface="Cambria Math"/>
                          </a:rPr>
                          <m:t>Closing</m:t>
                        </m:r>
                        <m:r>
                          <a:rPr lang="en-US" sz="1100" b="0" i="0">
                            <a:latin typeface="Cambria Math"/>
                            <a:ea typeface="Cambria Math"/>
                          </a:rPr>
                          <m:t> </m:t>
                        </m:r>
                        <m:r>
                          <m:rPr>
                            <m:sty m:val="p"/>
                          </m:rPr>
                          <a:rPr lang="en-US" sz="1100" b="0" i="0">
                            <a:latin typeface="Cambria Math"/>
                            <a:ea typeface="Cambria Math"/>
                          </a:rPr>
                          <m:t>Price</m:t>
                        </m:r>
                      </m:num>
                      <m:den>
                        <m:r>
                          <m:rPr>
                            <m:sty m:val="p"/>
                          </m:rPr>
                          <a:rPr lang="en-US" sz="1100" b="0" i="0">
                            <a:latin typeface="Cambria Math"/>
                          </a:rPr>
                          <m:t>Total</m:t>
                        </m:r>
                        <m:r>
                          <a:rPr lang="en-US" sz="1100" b="0" i="0">
                            <a:latin typeface="Cambria Math"/>
                          </a:rPr>
                          <m:t> </m:t>
                        </m:r>
                        <m:r>
                          <m:rPr>
                            <m:sty m:val="p"/>
                          </m:rPr>
                          <a:rPr lang="en-US" sz="1100" b="0" i="0">
                            <a:latin typeface="Cambria Math"/>
                          </a:rPr>
                          <m:t>Ekuitas</m:t>
                        </m:r>
                      </m:den>
                    </m:f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10458449" y="1271587"/>
              <a:ext cx="2752725" cy="42383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:r>
                <a:rPr lang="en-US" sz="1100" i="0">
                  <a:latin typeface="Cambria Math"/>
                </a:rPr>
                <a:t>(</a:t>
              </a:r>
              <a:r>
                <a:rPr lang="en-US" sz="1100" b="0" i="0">
                  <a:latin typeface="Cambria Math"/>
                </a:rPr>
                <a:t>Jumlah Saham Beredar ×</a:t>
              </a:r>
              <a:r>
                <a:rPr lang="en-US" sz="1100" b="0" i="0">
                  <a:latin typeface="Cambria Math"/>
                  <a:ea typeface="Cambria Math"/>
                </a:rPr>
                <a:t>Closing Price)/(</a:t>
              </a:r>
              <a:r>
                <a:rPr lang="en-US" sz="1100" b="0" i="0">
                  <a:latin typeface="Cambria Math"/>
                </a:rPr>
                <a:t>Total Ekuitas)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190499</xdr:colOff>
      <xdr:row>5</xdr:row>
      <xdr:rowOff>119062</xdr:rowOff>
    </xdr:from>
    <xdr:ext cx="2752725" cy="42383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/>
            <xdr:cNvSpPr txBox="1"/>
          </xdr:nvSpPr>
          <xdr:spPr>
            <a:xfrm>
              <a:off x="14211299" y="1290637"/>
              <a:ext cx="2752725" cy="42383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n-US" sz="1100" i="1">
                            <a:latin typeface="Cambria Math"/>
                          </a:rPr>
                        </m:ctrlPr>
                      </m:fPr>
                      <m:num>
                        <m:r>
                          <m:rPr>
                            <m:sty m:val="p"/>
                          </m:rPr>
                          <a:rPr lang="en-US" sz="1100" b="0" i="0">
                            <a:latin typeface="Cambria Math"/>
                          </a:rPr>
                          <m:t>Harga</m:t>
                        </m:r>
                        <m:r>
                          <a:rPr lang="en-US" sz="1100" b="0" i="0">
                            <a:latin typeface="Cambria Math"/>
                          </a:rPr>
                          <m:t> </m:t>
                        </m:r>
                        <m:r>
                          <m:rPr>
                            <m:sty m:val="p"/>
                          </m:rPr>
                          <a:rPr lang="en-US" sz="1100" b="0" i="0">
                            <a:latin typeface="Cambria Math"/>
                          </a:rPr>
                          <m:t>Saham</m:t>
                        </m:r>
                        <m:r>
                          <a:rPr lang="en-US" sz="1100" b="0" i="0">
                            <a:latin typeface="Cambria Math"/>
                          </a:rPr>
                          <m:t> </m:t>
                        </m:r>
                        <m:r>
                          <m:rPr>
                            <m:sty m:val="p"/>
                          </m:rPr>
                          <a:rPr lang="en-US" sz="1100" b="0" i="0">
                            <a:latin typeface="Cambria Math"/>
                          </a:rPr>
                          <m:t>Perusahaan</m:t>
                        </m:r>
                      </m:num>
                      <m:den>
                        <m:r>
                          <m:rPr>
                            <m:sty m:val="p"/>
                          </m:rPr>
                          <a:rPr lang="en-US" sz="1100" b="0" i="0">
                            <a:latin typeface="Cambria Math"/>
                          </a:rPr>
                          <m:t>Nilai</m:t>
                        </m:r>
                        <m:r>
                          <a:rPr lang="en-US" sz="1100" b="0" i="0">
                            <a:latin typeface="Cambria Math"/>
                          </a:rPr>
                          <m:t> </m:t>
                        </m:r>
                        <m:r>
                          <m:rPr>
                            <m:sty m:val="p"/>
                          </m:rPr>
                          <a:rPr lang="en-US" sz="1100" b="0" i="0">
                            <a:latin typeface="Cambria Math"/>
                          </a:rPr>
                          <m:t>Buku</m:t>
                        </m:r>
                        <m:r>
                          <a:rPr lang="en-US" sz="1100" b="0" i="0">
                            <a:latin typeface="Cambria Math"/>
                          </a:rPr>
                          <m:t> </m:t>
                        </m:r>
                        <m:r>
                          <m:rPr>
                            <m:sty m:val="p"/>
                          </m:rPr>
                          <a:rPr lang="en-US" sz="1100" b="0" i="0">
                            <a:latin typeface="Cambria Math"/>
                          </a:rPr>
                          <m:t>Perlembar</m:t>
                        </m:r>
                        <m:r>
                          <a:rPr lang="en-US" sz="1100" b="0" i="0">
                            <a:latin typeface="Cambria Math"/>
                          </a:rPr>
                          <m:t> </m:t>
                        </m:r>
                        <m:r>
                          <m:rPr>
                            <m:sty m:val="p"/>
                          </m:rPr>
                          <a:rPr lang="en-US" sz="1100" b="0" i="0">
                            <a:latin typeface="Cambria Math"/>
                          </a:rPr>
                          <m:t>Saham</m:t>
                        </m:r>
                      </m:den>
                    </m:f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14211299" y="1290637"/>
              <a:ext cx="2752725" cy="42383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:r>
                <a:rPr lang="en-US" sz="1100" i="0">
                  <a:latin typeface="Cambria Math"/>
                </a:rPr>
                <a:t>(</a:t>
              </a:r>
              <a:r>
                <a:rPr lang="en-US" sz="1100" b="0" i="0">
                  <a:latin typeface="Cambria Math"/>
                </a:rPr>
                <a:t>Harga Saham Perusahaan)/(Nilai Buku Perlembar Saham)</a:t>
              </a:r>
              <a:endParaRPr lang="en-US" sz="1100" i="0"/>
            </a:p>
          </xdr:txBody>
        </xdr:sp>
      </mc:Fallback>
    </mc:AlternateContent>
    <xdr:clientData/>
  </xdr:oneCellAnchor>
  <xdr:oneCellAnchor>
    <xdr:from>
      <xdr:col>10</xdr:col>
      <xdr:colOff>123824</xdr:colOff>
      <xdr:row>10</xdr:row>
      <xdr:rowOff>138112</xdr:rowOff>
    </xdr:from>
    <xdr:ext cx="2752725" cy="43967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/>
            <xdr:cNvSpPr txBox="1"/>
          </xdr:nvSpPr>
          <xdr:spPr>
            <a:xfrm>
              <a:off x="14144624" y="2262187"/>
              <a:ext cx="2752725" cy="43967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n-US" sz="1100" i="1">
                            <a:latin typeface="Cambria Math"/>
                          </a:rPr>
                        </m:ctrlPr>
                      </m:fPr>
                      <m:num>
                        <m:r>
                          <m:rPr>
                            <m:sty m:val="p"/>
                          </m:rPr>
                          <a:rPr lang="en-US" sz="1100" b="0" i="0">
                            <a:latin typeface="Cambria Math"/>
                          </a:rPr>
                          <m:t>Total</m:t>
                        </m:r>
                        <m:r>
                          <a:rPr lang="en-US" sz="1100" b="0" i="0">
                            <a:latin typeface="Cambria Math"/>
                          </a:rPr>
                          <m:t> </m:t>
                        </m:r>
                        <m:r>
                          <m:rPr>
                            <m:sty m:val="p"/>
                          </m:rPr>
                          <a:rPr lang="en-US" sz="1100" b="0" i="0">
                            <a:latin typeface="Cambria Math"/>
                          </a:rPr>
                          <m:t>Ekuitas</m:t>
                        </m:r>
                      </m:num>
                      <m:den>
                        <m:r>
                          <m:rPr>
                            <m:sty m:val="p"/>
                          </m:rPr>
                          <a:rPr lang="en-US" sz="1100" b="0" i="0">
                            <a:latin typeface="Cambria Math"/>
                          </a:rPr>
                          <m:t>Jumlah</m:t>
                        </m:r>
                        <m:r>
                          <a:rPr lang="en-US" sz="1100" b="0" i="0">
                            <a:latin typeface="Cambria Math"/>
                          </a:rPr>
                          <m:t> </m:t>
                        </m:r>
                        <m:r>
                          <m:rPr>
                            <m:sty m:val="p"/>
                          </m:rPr>
                          <a:rPr lang="en-US" sz="1100" b="0" i="0">
                            <a:latin typeface="Cambria Math"/>
                          </a:rPr>
                          <m:t>Saham</m:t>
                        </m:r>
                        <m:r>
                          <a:rPr lang="en-US" sz="1100" b="0" i="0">
                            <a:latin typeface="Cambria Math"/>
                          </a:rPr>
                          <m:t> </m:t>
                        </m:r>
                        <m:r>
                          <m:rPr>
                            <m:sty m:val="p"/>
                          </m:rPr>
                          <a:rPr lang="en-US" sz="1100" b="0" i="0">
                            <a:latin typeface="Cambria Math"/>
                          </a:rPr>
                          <m:t>Beredar</m:t>
                        </m:r>
                      </m:den>
                    </m:f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14144624" y="2262187"/>
              <a:ext cx="2752725" cy="43967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:r>
                <a:rPr lang="en-US" sz="1100" i="0">
                  <a:latin typeface="Cambria Math"/>
                </a:rPr>
                <a:t>(</a:t>
              </a:r>
              <a:r>
                <a:rPr lang="en-US" sz="1100" b="0" i="0">
                  <a:latin typeface="Cambria Math"/>
                </a:rPr>
                <a:t>Total Ekuitas)/(Jumlah Saham Beredar)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190499</xdr:colOff>
      <xdr:row>5</xdr:row>
      <xdr:rowOff>119062</xdr:rowOff>
    </xdr:from>
    <xdr:ext cx="2095501" cy="42383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/>
            <xdr:cNvSpPr txBox="1"/>
          </xdr:nvSpPr>
          <xdr:spPr>
            <a:xfrm>
              <a:off x="14020799" y="1290637"/>
              <a:ext cx="2095501" cy="42383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n-US" sz="1100" i="1">
                            <a:latin typeface="Cambria Math"/>
                          </a:rPr>
                        </m:ctrlPr>
                      </m:fPr>
                      <m:num>
                        <m:r>
                          <m:rPr>
                            <m:sty m:val="p"/>
                          </m:rPr>
                          <a:rPr lang="en-US" sz="1100" b="0" i="0">
                            <a:latin typeface="Cambria Math"/>
                          </a:rPr>
                          <m:t>MVE</m:t>
                        </m:r>
                        <m:r>
                          <a:rPr lang="en-US" sz="1100" b="0" i="0">
                            <a:latin typeface="Cambria Math"/>
                          </a:rPr>
                          <m:t> </m:t>
                        </m:r>
                        <m:r>
                          <a:rPr lang="en-US" sz="1100" b="0" i="1">
                            <a:latin typeface="Cambria Math"/>
                            <a:ea typeface="Cambria Math"/>
                          </a:rPr>
                          <m:t>+</m:t>
                        </m:r>
                        <m:r>
                          <a:rPr lang="en-US" sz="1100" b="0" i="1">
                            <a:latin typeface="Cambria Math"/>
                            <a:ea typeface="Cambria Math"/>
                          </a:rPr>
                          <m:t>𝐷𝐸𝐵𝑇</m:t>
                        </m:r>
                      </m:num>
                      <m:den>
                        <m:r>
                          <m:rPr>
                            <m:sty m:val="p"/>
                          </m:rPr>
                          <a:rPr lang="en-US" sz="1100" b="0" i="0">
                            <a:latin typeface="Cambria Math"/>
                          </a:rPr>
                          <m:t>TA</m:t>
                        </m:r>
                      </m:den>
                    </m:f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14020799" y="1290637"/>
              <a:ext cx="2095501" cy="42383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:r>
                <a:rPr lang="en-US" sz="1100" i="0">
                  <a:latin typeface="Cambria Math"/>
                </a:rPr>
                <a:t>(</a:t>
              </a:r>
              <a:r>
                <a:rPr lang="en-US" sz="1100" b="0" i="0">
                  <a:latin typeface="Cambria Math"/>
                </a:rPr>
                <a:t>MVE </a:t>
              </a:r>
              <a:r>
                <a:rPr lang="en-US" sz="1100" b="0" i="0">
                  <a:latin typeface="Cambria Math"/>
                  <a:ea typeface="Cambria Math"/>
                </a:rPr>
                <a:t>+𝐷𝐸𝐵𝑇)/</a:t>
              </a:r>
              <a:r>
                <a:rPr lang="en-US" sz="1100" b="0" i="0">
                  <a:latin typeface="Cambria Math"/>
                </a:rPr>
                <a:t>TA</a:t>
              </a:r>
              <a:endParaRPr lang="en-US" sz="1100" i="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2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3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4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59"/>
  <sheetViews>
    <sheetView zoomScale="80" zoomScaleNormal="80" workbookViewId="0">
      <selection activeCell="C11" sqref="C11"/>
    </sheetView>
  </sheetViews>
  <sheetFormatPr defaultRowHeight="15" x14ac:dyDescent="0.25"/>
  <cols>
    <col min="1" max="1" width="5.140625" customWidth="1"/>
    <col min="2" max="2" width="91" customWidth="1"/>
    <col min="5" max="5" width="8" customWidth="1"/>
    <col min="6" max="6" width="11.42578125" customWidth="1"/>
    <col min="7" max="10" width="9.140625" style="1"/>
  </cols>
  <sheetData>
    <row r="2" spans="1:26" x14ac:dyDescent="0.25">
      <c r="A2" s="18" t="s">
        <v>0</v>
      </c>
      <c r="B2" s="18" t="s">
        <v>1</v>
      </c>
      <c r="C2" s="18" t="s">
        <v>2</v>
      </c>
      <c r="E2" s="125" t="s">
        <v>9</v>
      </c>
      <c r="F2" s="125"/>
      <c r="G2" s="125"/>
      <c r="H2" s="125"/>
      <c r="I2" s="125"/>
      <c r="J2" s="125"/>
      <c r="L2" s="126" t="s">
        <v>66</v>
      </c>
      <c r="M2" s="126"/>
      <c r="N2" s="126"/>
      <c r="O2" s="126"/>
      <c r="P2" s="126"/>
      <c r="Q2" s="126"/>
      <c r="S2" s="122" t="s">
        <v>67</v>
      </c>
      <c r="T2" s="122"/>
      <c r="U2" s="122"/>
      <c r="V2" s="122"/>
      <c r="W2" s="122"/>
      <c r="X2" s="122"/>
    </row>
    <row r="3" spans="1:26" x14ac:dyDescent="0.25">
      <c r="A3" s="123" t="s">
        <v>3</v>
      </c>
      <c r="B3" s="123"/>
      <c r="C3" s="19">
        <v>54</v>
      </c>
      <c r="E3" s="6" t="s">
        <v>0</v>
      </c>
      <c r="F3" s="6" t="s">
        <v>8</v>
      </c>
      <c r="G3" s="6">
        <v>2018</v>
      </c>
      <c r="H3" s="6">
        <v>2019</v>
      </c>
      <c r="I3" s="6">
        <v>2020</v>
      </c>
      <c r="J3" s="6">
        <v>2021</v>
      </c>
      <c r="L3" s="13" t="s">
        <v>0</v>
      </c>
      <c r="M3" s="13" t="s">
        <v>8</v>
      </c>
      <c r="N3" s="13">
        <v>2018</v>
      </c>
      <c r="O3" s="13">
        <v>2019</v>
      </c>
      <c r="P3" s="13">
        <v>2020</v>
      </c>
      <c r="Q3" s="13">
        <v>2021</v>
      </c>
      <c r="S3" s="14" t="s">
        <v>0</v>
      </c>
      <c r="T3" s="14" t="s">
        <v>8</v>
      </c>
      <c r="U3" s="14">
        <v>2018</v>
      </c>
      <c r="V3" s="14">
        <v>2019</v>
      </c>
      <c r="W3" s="14">
        <v>2020</v>
      </c>
      <c r="X3" s="14">
        <v>2021</v>
      </c>
    </row>
    <row r="4" spans="1:26" x14ac:dyDescent="0.25">
      <c r="A4" s="3">
        <v>1</v>
      </c>
      <c r="B4" s="4" t="s">
        <v>4</v>
      </c>
      <c r="C4" s="44">
        <v>-11</v>
      </c>
      <c r="E4" s="30">
        <v>1</v>
      </c>
      <c r="F4" s="31" t="s">
        <v>10</v>
      </c>
      <c r="G4" s="32" t="s">
        <v>63</v>
      </c>
      <c r="H4" s="32" t="s">
        <v>63</v>
      </c>
      <c r="I4" s="32" t="s">
        <v>63</v>
      </c>
      <c r="J4" s="32" t="s">
        <v>63</v>
      </c>
      <c r="L4" s="22">
        <v>1</v>
      </c>
      <c r="M4" s="23" t="s">
        <v>10</v>
      </c>
      <c r="N4" s="24" t="s">
        <v>63</v>
      </c>
      <c r="O4" s="24" t="s">
        <v>63</v>
      </c>
      <c r="P4" s="24" t="s">
        <v>63</v>
      </c>
      <c r="Q4" s="24" t="s">
        <v>63</v>
      </c>
      <c r="S4" s="26">
        <v>1</v>
      </c>
      <c r="T4" s="20" t="s">
        <v>10</v>
      </c>
      <c r="U4" s="7" t="s">
        <v>64</v>
      </c>
      <c r="V4" s="7" t="s">
        <v>64</v>
      </c>
      <c r="W4" s="7" t="s">
        <v>64</v>
      </c>
      <c r="X4" s="7" t="s">
        <v>64</v>
      </c>
    </row>
    <row r="5" spans="1:26" x14ac:dyDescent="0.25">
      <c r="A5" s="3">
        <v>2</v>
      </c>
      <c r="B5" s="4" t="s">
        <v>5</v>
      </c>
      <c r="C5" s="44">
        <v>-4</v>
      </c>
      <c r="E5" s="30">
        <v>2</v>
      </c>
      <c r="F5" s="31" t="s">
        <v>11</v>
      </c>
      <c r="G5" s="32" t="s">
        <v>63</v>
      </c>
      <c r="H5" s="32" t="s">
        <v>63</v>
      </c>
      <c r="I5" s="32" t="s">
        <v>63</v>
      </c>
      <c r="J5" s="32" t="s">
        <v>63</v>
      </c>
      <c r="L5" s="22">
        <v>2</v>
      </c>
      <c r="M5" s="23" t="s">
        <v>11</v>
      </c>
      <c r="N5" s="24" t="s">
        <v>63</v>
      </c>
      <c r="O5" s="24" t="s">
        <v>63</v>
      </c>
      <c r="P5" s="24" t="s">
        <v>63</v>
      </c>
      <c r="Q5" s="24" t="s">
        <v>63</v>
      </c>
      <c r="S5" s="26">
        <v>2</v>
      </c>
      <c r="T5" s="20" t="s">
        <v>11</v>
      </c>
      <c r="U5" s="7" t="s">
        <v>64</v>
      </c>
      <c r="V5" s="7" t="s">
        <v>64</v>
      </c>
      <c r="W5" s="7" t="s">
        <v>64</v>
      </c>
      <c r="X5" s="7" t="s">
        <v>64</v>
      </c>
    </row>
    <row r="6" spans="1:26" x14ac:dyDescent="0.25">
      <c r="A6" s="3">
        <v>3</v>
      </c>
      <c r="B6" s="4" t="s">
        <v>6</v>
      </c>
      <c r="C6" s="44">
        <v>-26</v>
      </c>
      <c r="E6" s="30">
        <v>3</v>
      </c>
      <c r="F6" s="31" t="s">
        <v>12</v>
      </c>
      <c r="G6" s="32" t="s">
        <v>63</v>
      </c>
      <c r="H6" s="32" t="s">
        <v>63</v>
      </c>
      <c r="I6" s="32" t="s">
        <v>63</v>
      </c>
      <c r="J6" s="32" t="s">
        <v>63</v>
      </c>
      <c r="L6" s="22">
        <v>3</v>
      </c>
      <c r="M6" s="23" t="s">
        <v>12</v>
      </c>
      <c r="N6" s="24" t="s">
        <v>63</v>
      </c>
      <c r="O6" s="24" t="s">
        <v>63</v>
      </c>
      <c r="P6" s="24" t="s">
        <v>63</v>
      </c>
      <c r="Q6" s="24" t="s">
        <v>63</v>
      </c>
      <c r="S6" s="26">
        <v>3</v>
      </c>
      <c r="T6" s="20" t="s">
        <v>12</v>
      </c>
      <c r="U6" s="7" t="s">
        <v>64</v>
      </c>
      <c r="V6" s="7" t="s">
        <v>64</v>
      </c>
      <c r="W6" s="7" t="s">
        <v>64</v>
      </c>
      <c r="X6" s="7" t="s">
        <v>64</v>
      </c>
    </row>
    <row r="7" spans="1:26" x14ac:dyDescent="0.25">
      <c r="A7" s="124" t="s">
        <v>7</v>
      </c>
      <c r="B7" s="124"/>
      <c r="C7" s="18">
        <v>13</v>
      </c>
      <c r="E7" s="30">
        <v>4</v>
      </c>
      <c r="F7" s="20" t="s">
        <v>13</v>
      </c>
      <c r="G7" s="7" t="s">
        <v>64</v>
      </c>
      <c r="H7" s="7" t="s">
        <v>64</v>
      </c>
      <c r="I7" s="7" t="s">
        <v>64</v>
      </c>
      <c r="J7" s="7" t="s">
        <v>63</v>
      </c>
      <c r="L7" s="22">
        <v>4</v>
      </c>
      <c r="M7" s="23" t="s">
        <v>14</v>
      </c>
      <c r="N7" s="24" t="s">
        <v>63</v>
      </c>
      <c r="O7" s="24" t="s">
        <v>63</v>
      </c>
      <c r="P7" s="24" t="s">
        <v>63</v>
      </c>
      <c r="Q7" s="24" t="s">
        <v>63</v>
      </c>
      <c r="S7" s="26">
        <v>4</v>
      </c>
      <c r="T7" s="20" t="s">
        <v>14</v>
      </c>
      <c r="U7" s="7" t="s">
        <v>64</v>
      </c>
      <c r="V7" s="7" t="s">
        <v>64</v>
      </c>
      <c r="W7" s="7" t="s">
        <v>64</v>
      </c>
      <c r="X7" s="7" t="s">
        <v>64</v>
      </c>
    </row>
    <row r="8" spans="1:26" x14ac:dyDescent="0.25">
      <c r="A8" s="124" t="s">
        <v>69</v>
      </c>
      <c r="B8" s="124"/>
      <c r="C8" s="18">
        <v>52</v>
      </c>
      <c r="E8" s="30">
        <v>5</v>
      </c>
      <c r="F8" s="31" t="s">
        <v>14</v>
      </c>
      <c r="G8" s="32" t="s">
        <v>63</v>
      </c>
      <c r="H8" s="32" t="s">
        <v>63</v>
      </c>
      <c r="I8" s="32" t="s">
        <v>63</v>
      </c>
      <c r="J8" s="32" t="s">
        <v>63</v>
      </c>
      <c r="L8" s="22">
        <v>5</v>
      </c>
      <c r="M8" s="23" t="s">
        <v>15</v>
      </c>
      <c r="N8" s="24" t="s">
        <v>63</v>
      </c>
      <c r="O8" s="24" t="s">
        <v>63</v>
      </c>
      <c r="P8" s="24" t="s">
        <v>63</v>
      </c>
      <c r="Q8" s="24" t="s">
        <v>63</v>
      </c>
      <c r="S8" s="26">
        <v>5</v>
      </c>
      <c r="T8" s="20" t="s">
        <v>15</v>
      </c>
      <c r="U8" s="7" t="s">
        <v>64</v>
      </c>
      <c r="V8" s="7" t="s">
        <v>64</v>
      </c>
      <c r="W8" s="7" t="s">
        <v>64</v>
      </c>
      <c r="X8" s="7" t="s">
        <v>64</v>
      </c>
      <c r="Z8" s="8" t="s">
        <v>17</v>
      </c>
    </row>
    <row r="9" spans="1:26" x14ac:dyDescent="0.25">
      <c r="E9" s="30">
        <v>6</v>
      </c>
      <c r="F9" s="31" t="s">
        <v>15</v>
      </c>
      <c r="G9" s="32" t="s">
        <v>63</v>
      </c>
      <c r="H9" s="32" t="s">
        <v>63</v>
      </c>
      <c r="I9" s="32" t="s">
        <v>63</v>
      </c>
      <c r="J9" s="32" t="s">
        <v>63</v>
      </c>
      <c r="L9" s="22">
        <v>6</v>
      </c>
      <c r="M9" s="23" t="s">
        <v>16</v>
      </c>
      <c r="N9" s="24" t="s">
        <v>63</v>
      </c>
      <c r="O9" s="24" t="s">
        <v>63</v>
      </c>
      <c r="P9" s="24" t="s">
        <v>63</v>
      </c>
      <c r="Q9" s="24" t="s">
        <v>63</v>
      </c>
      <c r="R9" s="15" t="s">
        <v>68</v>
      </c>
      <c r="S9" s="26">
        <v>6</v>
      </c>
      <c r="T9" s="20" t="s">
        <v>16</v>
      </c>
      <c r="U9" s="7" t="s">
        <v>64</v>
      </c>
      <c r="V9" s="7" t="s">
        <v>64</v>
      </c>
      <c r="W9" s="7" t="s">
        <v>64</v>
      </c>
      <c r="X9" s="7" t="s">
        <v>64</v>
      </c>
      <c r="Z9" s="8" t="s">
        <v>18</v>
      </c>
    </row>
    <row r="10" spans="1:26" x14ac:dyDescent="0.25">
      <c r="E10" s="30">
        <v>7</v>
      </c>
      <c r="F10" s="31" t="s">
        <v>16</v>
      </c>
      <c r="G10" s="32" t="s">
        <v>63</v>
      </c>
      <c r="H10" s="32" t="s">
        <v>63</v>
      </c>
      <c r="I10" s="32" t="s">
        <v>63</v>
      </c>
      <c r="J10" s="32" t="s">
        <v>63</v>
      </c>
      <c r="L10" s="22">
        <v>7</v>
      </c>
      <c r="M10" s="23" t="s">
        <v>17</v>
      </c>
      <c r="N10" s="24" t="s">
        <v>63</v>
      </c>
      <c r="O10" s="24" t="s">
        <v>63</v>
      </c>
      <c r="P10" s="24" t="s">
        <v>63</v>
      </c>
      <c r="Q10" s="24" t="s">
        <v>63</v>
      </c>
      <c r="S10" s="26">
        <v>7</v>
      </c>
      <c r="T10" s="27" t="s">
        <v>17</v>
      </c>
      <c r="U10" s="28" t="s">
        <v>63</v>
      </c>
      <c r="V10" s="28" t="s">
        <v>63</v>
      </c>
      <c r="W10" s="28" t="s">
        <v>63</v>
      </c>
      <c r="X10" s="28" t="s">
        <v>63</v>
      </c>
      <c r="Z10" s="8" t="s">
        <v>28</v>
      </c>
    </row>
    <row r="11" spans="1:26" x14ac:dyDescent="0.25">
      <c r="E11" s="30">
        <v>8</v>
      </c>
      <c r="F11" s="31" t="s">
        <v>17</v>
      </c>
      <c r="G11" s="32" t="s">
        <v>63</v>
      </c>
      <c r="H11" s="32" t="s">
        <v>63</v>
      </c>
      <c r="I11" s="32" t="s">
        <v>63</v>
      </c>
      <c r="J11" s="32" t="s">
        <v>63</v>
      </c>
      <c r="L11" s="22">
        <v>8</v>
      </c>
      <c r="M11" s="23" t="s">
        <v>18</v>
      </c>
      <c r="N11" s="24" t="s">
        <v>63</v>
      </c>
      <c r="O11" s="24" t="s">
        <v>63</v>
      </c>
      <c r="P11" s="24" t="s">
        <v>63</v>
      </c>
      <c r="Q11" s="24" t="s">
        <v>63</v>
      </c>
      <c r="S11" s="26">
        <v>8</v>
      </c>
      <c r="T11" s="27" t="s">
        <v>18</v>
      </c>
      <c r="U11" s="28" t="s">
        <v>63</v>
      </c>
      <c r="V11" s="28" t="s">
        <v>63</v>
      </c>
      <c r="W11" s="28" t="s">
        <v>63</v>
      </c>
      <c r="X11" s="28" t="s">
        <v>63</v>
      </c>
      <c r="Z11" s="8" t="s">
        <v>30</v>
      </c>
    </row>
    <row r="12" spans="1:26" x14ac:dyDescent="0.25">
      <c r="E12" s="30">
        <v>9</v>
      </c>
      <c r="F12" s="31" t="s">
        <v>18</v>
      </c>
      <c r="G12" s="32" t="s">
        <v>63</v>
      </c>
      <c r="H12" s="32" t="s">
        <v>63</v>
      </c>
      <c r="I12" s="32" t="s">
        <v>63</v>
      </c>
      <c r="J12" s="32" t="s">
        <v>63</v>
      </c>
      <c r="L12" s="22">
        <v>9</v>
      </c>
      <c r="M12" s="23" t="s">
        <v>19</v>
      </c>
      <c r="N12" s="24" t="s">
        <v>63</v>
      </c>
      <c r="O12" s="24" t="s">
        <v>63</v>
      </c>
      <c r="P12" s="24" t="s">
        <v>63</v>
      </c>
      <c r="Q12" s="24" t="s">
        <v>63</v>
      </c>
      <c r="S12" s="26">
        <v>9</v>
      </c>
      <c r="T12" s="20" t="s">
        <v>19</v>
      </c>
      <c r="U12" s="7" t="s">
        <v>64</v>
      </c>
      <c r="V12" s="7" t="s">
        <v>64</v>
      </c>
      <c r="W12" s="7" t="s">
        <v>64</v>
      </c>
      <c r="X12" s="7" t="s">
        <v>64</v>
      </c>
      <c r="Z12" s="8" t="s">
        <v>42</v>
      </c>
    </row>
    <row r="13" spans="1:26" x14ac:dyDescent="0.25">
      <c r="E13" s="30">
        <v>10</v>
      </c>
      <c r="F13" s="31" t="s">
        <v>19</v>
      </c>
      <c r="G13" s="32" t="s">
        <v>63</v>
      </c>
      <c r="H13" s="32" t="s">
        <v>63</v>
      </c>
      <c r="I13" s="32" t="s">
        <v>63</v>
      </c>
      <c r="J13" s="32" t="s">
        <v>63</v>
      </c>
      <c r="L13" s="22">
        <v>10</v>
      </c>
      <c r="M13" s="23" t="s">
        <v>20</v>
      </c>
      <c r="N13" s="24" t="s">
        <v>63</v>
      </c>
      <c r="O13" s="24" t="s">
        <v>63</v>
      </c>
      <c r="P13" s="24" t="s">
        <v>63</v>
      </c>
      <c r="Q13" s="24" t="s">
        <v>63</v>
      </c>
      <c r="S13" s="26">
        <v>10</v>
      </c>
      <c r="T13" s="20" t="s">
        <v>20</v>
      </c>
      <c r="U13" s="7" t="s">
        <v>64</v>
      </c>
      <c r="V13" s="7" t="s">
        <v>64</v>
      </c>
      <c r="W13" s="7" t="s">
        <v>64</v>
      </c>
      <c r="X13" s="7" t="s">
        <v>64</v>
      </c>
      <c r="Z13" s="8" t="s">
        <v>43</v>
      </c>
    </row>
    <row r="14" spans="1:26" x14ac:dyDescent="0.25">
      <c r="E14" s="30">
        <v>11</v>
      </c>
      <c r="F14" s="31" t="s">
        <v>20</v>
      </c>
      <c r="G14" s="32" t="s">
        <v>63</v>
      </c>
      <c r="H14" s="32" t="s">
        <v>63</v>
      </c>
      <c r="I14" s="32" t="s">
        <v>63</v>
      </c>
      <c r="J14" s="32" t="s">
        <v>63</v>
      </c>
      <c r="L14" s="22">
        <v>11</v>
      </c>
      <c r="M14" s="23" t="s">
        <v>21</v>
      </c>
      <c r="N14" s="24" t="s">
        <v>63</v>
      </c>
      <c r="O14" s="24" t="s">
        <v>63</v>
      </c>
      <c r="P14" s="24" t="s">
        <v>63</v>
      </c>
      <c r="Q14" s="24" t="s">
        <v>63</v>
      </c>
      <c r="S14" s="26">
        <v>11</v>
      </c>
      <c r="T14" s="20" t="s">
        <v>21</v>
      </c>
      <c r="U14" s="7" t="s">
        <v>64</v>
      </c>
      <c r="V14" s="7" t="s">
        <v>64</v>
      </c>
      <c r="W14" s="7" t="s">
        <v>64</v>
      </c>
      <c r="X14" s="7" t="s">
        <v>64</v>
      </c>
      <c r="Z14" s="8" t="s">
        <v>44</v>
      </c>
    </row>
    <row r="15" spans="1:26" x14ac:dyDescent="0.25">
      <c r="E15" s="30">
        <v>12</v>
      </c>
      <c r="F15" s="31" t="s">
        <v>21</v>
      </c>
      <c r="G15" s="32" t="s">
        <v>63</v>
      </c>
      <c r="H15" s="32" t="s">
        <v>63</v>
      </c>
      <c r="I15" s="32" t="s">
        <v>63</v>
      </c>
      <c r="J15" s="32" t="s">
        <v>63</v>
      </c>
      <c r="L15" s="22">
        <v>12</v>
      </c>
      <c r="M15" s="23" t="s">
        <v>23</v>
      </c>
      <c r="N15" s="24" t="s">
        <v>63</v>
      </c>
      <c r="O15" s="24" t="s">
        <v>63</v>
      </c>
      <c r="P15" s="24" t="s">
        <v>63</v>
      </c>
      <c r="Q15" s="24" t="s">
        <v>63</v>
      </c>
      <c r="S15" s="26">
        <v>12</v>
      </c>
      <c r="T15" s="20" t="s">
        <v>23</v>
      </c>
      <c r="U15" s="7" t="s">
        <v>64</v>
      </c>
      <c r="V15" s="7" t="s">
        <v>64</v>
      </c>
      <c r="W15" s="7" t="s">
        <v>64</v>
      </c>
      <c r="X15" s="7" t="s">
        <v>64</v>
      </c>
      <c r="Z15" s="8" t="s">
        <v>47</v>
      </c>
    </row>
    <row r="16" spans="1:26" x14ac:dyDescent="0.25">
      <c r="E16" s="30">
        <v>13</v>
      </c>
      <c r="F16" s="20" t="s">
        <v>22</v>
      </c>
      <c r="G16" s="7" t="s">
        <v>64</v>
      </c>
      <c r="H16" s="7" t="s">
        <v>64</v>
      </c>
      <c r="I16" s="7" t="s">
        <v>64</v>
      </c>
      <c r="J16" s="7" t="s">
        <v>63</v>
      </c>
      <c r="L16" s="22">
        <v>13</v>
      </c>
      <c r="M16" s="23" t="s">
        <v>24</v>
      </c>
      <c r="N16" s="24" t="s">
        <v>63</v>
      </c>
      <c r="O16" s="24" t="s">
        <v>63</v>
      </c>
      <c r="P16" s="24" t="s">
        <v>63</v>
      </c>
      <c r="Q16" s="24" t="s">
        <v>63</v>
      </c>
      <c r="S16" s="26">
        <v>13</v>
      </c>
      <c r="T16" s="20" t="s">
        <v>24</v>
      </c>
      <c r="U16" s="7" t="s">
        <v>64</v>
      </c>
      <c r="V16" s="7" t="s">
        <v>64</v>
      </c>
      <c r="W16" s="7" t="s">
        <v>64</v>
      </c>
      <c r="X16" s="7" t="s">
        <v>64</v>
      </c>
      <c r="Z16" s="8" t="s">
        <v>52</v>
      </c>
    </row>
    <row r="17" spans="5:26" x14ac:dyDescent="0.25">
      <c r="E17" s="30">
        <v>14</v>
      </c>
      <c r="F17" s="31" t="s">
        <v>23</v>
      </c>
      <c r="G17" s="32" t="s">
        <v>63</v>
      </c>
      <c r="H17" s="32" t="s">
        <v>63</v>
      </c>
      <c r="I17" s="32" t="s">
        <v>63</v>
      </c>
      <c r="J17" s="32" t="s">
        <v>63</v>
      </c>
      <c r="L17" s="22">
        <v>14</v>
      </c>
      <c r="M17" s="23" t="s">
        <v>25</v>
      </c>
      <c r="N17" s="24" t="s">
        <v>63</v>
      </c>
      <c r="O17" s="24" t="s">
        <v>63</v>
      </c>
      <c r="P17" s="24" t="s">
        <v>63</v>
      </c>
      <c r="Q17" s="24" t="s">
        <v>63</v>
      </c>
      <c r="S17" s="26">
        <v>14</v>
      </c>
      <c r="T17" s="20" t="s">
        <v>25</v>
      </c>
      <c r="U17" s="7" t="s">
        <v>64</v>
      </c>
      <c r="V17" s="7" t="s">
        <v>64</v>
      </c>
      <c r="W17" s="7" t="s">
        <v>64</v>
      </c>
      <c r="X17" s="7" t="s">
        <v>64</v>
      </c>
      <c r="Z17" s="8" t="s">
        <v>54</v>
      </c>
    </row>
    <row r="18" spans="5:26" x14ac:dyDescent="0.25">
      <c r="E18" s="30">
        <v>15</v>
      </c>
      <c r="F18" s="31" t="s">
        <v>24</v>
      </c>
      <c r="G18" s="32" t="s">
        <v>63</v>
      </c>
      <c r="H18" s="32" t="s">
        <v>63</v>
      </c>
      <c r="I18" s="32" t="s">
        <v>63</v>
      </c>
      <c r="J18" s="32" t="s">
        <v>63</v>
      </c>
      <c r="L18" s="22">
        <v>15</v>
      </c>
      <c r="M18" s="23" t="s">
        <v>26</v>
      </c>
      <c r="N18" s="24" t="s">
        <v>63</v>
      </c>
      <c r="O18" s="24" t="s">
        <v>63</v>
      </c>
      <c r="P18" s="24" t="s">
        <v>63</v>
      </c>
      <c r="Q18" s="24" t="s">
        <v>63</v>
      </c>
      <c r="S18" s="26">
        <v>15</v>
      </c>
      <c r="T18" s="20" t="s">
        <v>26</v>
      </c>
      <c r="U18" s="7" t="s">
        <v>64</v>
      </c>
      <c r="V18" s="7" t="s">
        <v>64</v>
      </c>
      <c r="W18" s="7" t="s">
        <v>64</v>
      </c>
      <c r="X18" s="7" t="s">
        <v>64</v>
      </c>
      <c r="Z18" s="8" t="s">
        <v>55</v>
      </c>
    </row>
    <row r="19" spans="5:26" x14ac:dyDescent="0.25">
      <c r="E19" s="30">
        <v>16</v>
      </c>
      <c r="F19" s="31" t="s">
        <v>25</v>
      </c>
      <c r="G19" s="32" t="s">
        <v>63</v>
      </c>
      <c r="H19" s="32" t="s">
        <v>63</v>
      </c>
      <c r="I19" s="32" t="s">
        <v>63</v>
      </c>
      <c r="J19" s="32" t="s">
        <v>63</v>
      </c>
      <c r="L19" s="22">
        <v>16</v>
      </c>
      <c r="M19" s="23" t="s">
        <v>27</v>
      </c>
      <c r="N19" s="24" t="s">
        <v>63</v>
      </c>
      <c r="O19" s="24" t="s">
        <v>63</v>
      </c>
      <c r="P19" s="24" t="s">
        <v>63</v>
      </c>
      <c r="Q19" s="24" t="s">
        <v>63</v>
      </c>
      <c r="S19" s="26">
        <v>16</v>
      </c>
      <c r="T19" s="20" t="s">
        <v>27</v>
      </c>
      <c r="U19" s="7" t="s">
        <v>64</v>
      </c>
      <c r="V19" s="7" t="s">
        <v>64</v>
      </c>
      <c r="W19" s="7" t="s">
        <v>64</v>
      </c>
      <c r="X19" s="7" t="s">
        <v>64</v>
      </c>
      <c r="Z19" s="8" t="s">
        <v>57</v>
      </c>
    </row>
    <row r="20" spans="5:26" x14ac:dyDescent="0.25">
      <c r="E20" s="30">
        <v>17</v>
      </c>
      <c r="F20" s="31" t="s">
        <v>26</v>
      </c>
      <c r="G20" s="32" t="s">
        <v>63</v>
      </c>
      <c r="H20" s="32" t="s">
        <v>63</v>
      </c>
      <c r="I20" s="32" t="s">
        <v>63</v>
      </c>
      <c r="J20" s="32" t="s">
        <v>63</v>
      </c>
      <c r="L20" s="22">
        <v>17</v>
      </c>
      <c r="M20" s="23" t="s">
        <v>28</v>
      </c>
      <c r="N20" s="24" t="s">
        <v>63</v>
      </c>
      <c r="O20" s="24" t="s">
        <v>63</v>
      </c>
      <c r="P20" s="24" t="s">
        <v>63</v>
      </c>
      <c r="Q20" s="24" t="s">
        <v>63</v>
      </c>
      <c r="S20" s="26">
        <v>17</v>
      </c>
      <c r="T20" s="27" t="s">
        <v>28</v>
      </c>
      <c r="U20" s="28" t="s">
        <v>63</v>
      </c>
      <c r="V20" s="28" t="s">
        <v>63</v>
      </c>
      <c r="W20" s="28" t="s">
        <v>63</v>
      </c>
      <c r="X20" s="28" t="s">
        <v>63</v>
      </c>
      <c r="Z20" s="8" t="s">
        <v>58</v>
      </c>
    </row>
    <row r="21" spans="5:26" x14ac:dyDescent="0.25">
      <c r="E21" s="30">
        <v>18</v>
      </c>
      <c r="F21" s="31" t="s">
        <v>27</v>
      </c>
      <c r="G21" s="32" t="s">
        <v>63</v>
      </c>
      <c r="H21" s="32" t="s">
        <v>63</v>
      </c>
      <c r="I21" s="32" t="s">
        <v>63</v>
      </c>
      <c r="J21" s="32" t="s">
        <v>63</v>
      </c>
      <c r="L21" s="22">
        <v>18</v>
      </c>
      <c r="M21" s="23" t="s">
        <v>29</v>
      </c>
      <c r="N21" s="24" t="s">
        <v>63</v>
      </c>
      <c r="O21" s="24" t="s">
        <v>63</v>
      </c>
      <c r="P21" s="24" t="s">
        <v>63</v>
      </c>
      <c r="Q21" s="24" t="s">
        <v>63</v>
      </c>
      <c r="S21" s="26">
        <v>18</v>
      </c>
      <c r="T21" s="20" t="s">
        <v>29</v>
      </c>
      <c r="U21" s="7" t="s">
        <v>64</v>
      </c>
      <c r="V21" s="7" t="s">
        <v>64</v>
      </c>
      <c r="W21" s="7" t="s">
        <v>64</v>
      </c>
      <c r="X21" s="7" t="s">
        <v>64</v>
      </c>
    </row>
    <row r="22" spans="5:26" x14ac:dyDescent="0.25">
      <c r="E22" s="30">
        <v>19</v>
      </c>
      <c r="F22" s="31" t="s">
        <v>28</v>
      </c>
      <c r="G22" s="32" t="s">
        <v>63</v>
      </c>
      <c r="H22" s="32" t="s">
        <v>63</v>
      </c>
      <c r="I22" s="32" t="s">
        <v>63</v>
      </c>
      <c r="J22" s="32" t="s">
        <v>63</v>
      </c>
      <c r="L22" s="22">
        <v>19</v>
      </c>
      <c r="M22" s="23" t="s">
        <v>30</v>
      </c>
      <c r="N22" s="24" t="s">
        <v>63</v>
      </c>
      <c r="O22" s="24" t="s">
        <v>63</v>
      </c>
      <c r="P22" s="24" t="s">
        <v>63</v>
      </c>
      <c r="Q22" s="24" t="s">
        <v>63</v>
      </c>
      <c r="S22" s="26">
        <v>19</v>
      </c>
      <c r="T22" s="27" t="s">
        <v>30</v>
      </c>
      <c r="U22" s="28" t="s">
        <v>63</v>
      </c>
      <c r="V22" s="28" t="s">
        <v>63</v>
      </c>
      <c r="W22" s="28" t="s">
        <v>63</v>
      </c>
      <c r="X22" s="28" t="s">
        <v>63</v>
      </c>
    </row>
    <row r="23" spans="5:26" x14ac:dyDescent="0.25">
      <c r="E23" s="30">
        <v>20</v>
      </c>
      <c r="F23" s="31" t="s">
        <v>29</v>
      </c>
      <c r="G23" s="32" t="s">
        <v>63</v>
      </c>
      <c r="H23" s="32" t="s">
        <v>63</v>
      </c>
      <c r="I23" s="32" t="s">
        <v>63</v>
      </c>
      <c r="J23" s="32" t="s">
        <v>63</v>
      </c>
      <c r="L23" s="22">
        <v>20</v>
      </c>
      <c r="M23" s="23" t="s">
        <v>31</v>
      </c>
      <c r="N23" s="24" t="s">
        <v>63</v>
      </c>
      <c r="O23" s="24" t="s">
        <v>63</v>
      </c>
      <c r="P23" s="24" t="s">
        <v>63</v>
      </c>
      <c r="Q23" s="24" t="s">
        <v>63</v>
      </c>
      <c r="S23" s="26">
        <v>20</v>
      </c>
      <c r="T23" s="20" t="s">
        <v>31</v>
      </c>
      <c r="U23" s="7" t="s">
        <v>64</v>
      </c>
      <c r="V23" s="7" t="s">
        <v>64</v>
      </c>
      <c r="W23" s="7" t="s">
        <v>64</v>
      </c>
      <c r="X23" s="7" t="s">
        <v>64</v>
      </c>
    </row>
    <row r="24" spans="5:26" x14ac:dyDescent="0.25">
      <c r="E24" s="30">
        <v>21</v>
      </c>
      <c r="F24" s="31" t="s">
        <v>30</v>
      </c>
      <c r="G24" s="32" t="s">
        <v>63</v>
      </c>
      <c r="H24" s="32" t="s">
        <v>63</v>
      </c>
      <c r="I24" s="32" t="s">
        <v>63</v>
      </c>
      <c r="J24" s="32" t="s">
        <v>63</v>
      </c>
      <c r="L24" s="22">
        <v>21</v>
      </c>
      <c r="M24" s="23" t="s">
        <v>33</v>
      </c>
      <c r="N24" s="24" t="s">
        <v>63</v>
      </c>
      <c r="O24" s="24" t="s">
        <v>63</v>
      </c>
      <c r="P24" s="24" t="s">
        <v>63</v>
      </c>
      <c r="Q24" s="24" t="s">
        <v>63</v>
      </c>
      <c r="S24" s="26">
        <v>21</v>
      </c>
      <c r="T24" s="20" t="s">
        <v>33</v>
      </c>
      <c r="U24" s="7" t="s">
        <v>64</v>
      </c>
      <c r="V24" s="7" t="s">
        <v>64</v>
      </c>
      <c r="W24" s="7" t="s">
        <v>64</v>
      </c>
      <c r="X24" s="7" t="s">
        <v>64</v>
      </c>
    </row>
    <row r="25" spans="5:26" x14ac:dyDescent="0.25">
      <c r="E25" s="30">
        <v>22</v>
      </c>
      <c r="F25" s="31" t="s">
        <v>31</v>
      </c>
      <c r="G25" s="32" t="s">
        <v>63</v>
      </c>
      <c r="H25" s="32" t="s">
        <v>63</v>
      </c>
      <c r="I25" s="32" t="s">
        <v>63</v>
      </c>
      <c r="J25" s="32" t="s">
        <v>63</v>
      </c>
      <c r="L25" s="22">
        <v>22</v>
      </c>
      <c r="M25" s="23" t="s">
        <v>35</v>
      </c>
      <c r="N25" s="24" t="s">
        <v>63</v>
      </c>
      <c r="O25" s="24" t="s">
        <v>63</v>
      </c>
      <c r="P25" s="24" t="s">
        <v>63</v>
      </c>
      <c r="Q25" s="24" t="s">
        <v>63</v>
      </c>
      <c r="S25" s="26">
        <v>22</v>
      </c>
      <c r="T25" s="20" t="s">
        <v>35</v>
      </c>
      <c r="U25" s="7" t="s">
        <v>64</v>
      </c>
      <c r="V25" s="7" t="s">
        <v>64</v>
      </c>
      <c r="W25" s="7" t="s">
        <v>64</v>
      </c>
      <c r="X25" s="7" t="s">
        <v>64</v>
      </c>
    </row>
    <row r="26" spans="5:26" x14ac:dyDescent="0.25">
      <c r="E26" s="30">
        <v>23</v>
      </c>
      <c r="F26" s="20" t="s">
        <v>32</v>
      </c>
      <c r="G26" s="7" t="s">
        <v>64</v>
      </c>
      <c r="H26" s="7" t="s">
        <v>64</v>
      </c>
      <c r="I26" s="7" t="s">
        <v>64</v>
      </c>
      <c r="J26" s="7" t="s">
        <v>63</v>
      </c>
      <c r="L26" s="22">
        <v>23</v>
      </c>
      <c r="M26" s="23" t="s">
        <v>37</v>
      </c>
      <c r="N26" s="24" t="s">
        <v>63</v>
      </c>
      <c r="O26" s="24" t="s">
        <v>63</v>
      </c>
      <c r="P26" s="24" t="s">
        <v>63</v>
      </c>
      <c r="Q26" s="24" t="s">
        <v>63</v>
      </c>
      <c r="S26" s="26">
        <v>23</v>
      </c>
      <c r="T26" s="20" t="s">
        <v>37</v>
      </c>
      <c r="U26" s="7" t="s">
        <v>64</v>
      </c>
      <c r="V26" s="7" t="s">
        <v>64</v>
      </c>
      <c r="W26" s="7" t="s">
        <v>64</v>
      </c>
      <c r="X26" s="7" t="s">
        <v>64</v>
      </c>
    </row>
    <row r="27" spans="5:26" x14ac:dyDescent="0.25">
      <c r="E27" s="30">
        <v>24</v>
      </c>
      <c r="F27" s="31" t="s">
        <v>33</v>
      </c>
      <c r="G27" s="32" t="s">
        <v>63</v>
      </c>
      <c r="H27" s="32" t="s">
        <v>63</v>
      </c>
      <c r="I27" s="32" t="s">
        <v>63</v>
      </c>
      <c r="J27" s="32" t="s">
        <v>63</v>
      </c>
      <c r="L27" s="22">
        <v>24</v>
      </c>
      <c r="M27" s="23" t="s">
        <v>38</v>
      </c>
      <c r="N27" s="24" t="s">
        <v>63</v>
      </c>
      <c r="O27" s="24" t="s">
        <v>63</v>
      </c>
      <c r="P27" s="24" t="s">
        <v>63</v>
      </c>
      <c r="Q27" s="24" t="s">
        <v>63</v>
      </c>
      <c r="S27" s="26">
        <v>24</v>
      </c>
      <c r="T27" s="20" t="s">
        <v>38</v>
      </c>
      <c r="U27" s="7" t="s">
        <v>64</v>
      </c>
      <c r="V27" s="7" t="s">
        <v>64</v>
      </c>
      <c r="W27" s="7" t="s">
        <v>64</v>
      </c>
      <c r="X27" s="7" t="s">
        <v>64</v>
      </c>
    </row>
    <row r="28" spans="5:26" x14ac:dyDescent="0.25">
      <c r="E28" s="30">
        <v>25</v>
      </c>
      <c r="F28" s="20" t="s">
        <v>34</v>
      </c>
      <c r="G28" s="7" t="s">
        <v>64</v>
      </c>
      <c r="H28" s="7" t="s">
        <v>63</v>
      </c>
      <c r="I28" s="7" t="s">
        <v>63</v>
      </c>
      <c r="J28" s="7" t="s">
        <v>63</v>
      </c>
      <c r="L28" s="22">
        <v>25</v>
      </c>
      <c r="M28" s="23" t="s">
        <v>39</v>
      </c>
      <c r="N28" s="24" t="s">
        <v>63</v>
      </c>
      <c r="O28" s="24" t="s">
        <v>63</v>
      </c>
      <c r="P28" s="24" t="s">
        <v>63</v>
      </c>
      <c r="Q28" s="24" t="s">
        <v>63</v>
      </c>
      <c r="S28" s="26">
        <v>25</v>
      </c>
      <c r="T28" s="20" t="s">
        <v>39</v>
      </c>
      <c r="U28" s="7" t="s">
        <v>64</v>
      </c>
      <c r="V28" s="7" t="s">
        <v>64</v>
      </c>
      <c r="W28" s="7" t="s">
        <v>64</v>
      </c>
      <c r="X28" s="7" t="s">
        <v>64</v>
      </c>
    </row>
    <row r="29" spans="5:26" x14ac:dyDescent="0.25">
      <c r="E29" s="30">
        <v>26</v>
      </c>
      <c r="F29" s="31" t="s">
        <v>35</v>
      </c>
      <c r="G29" s="32" t="s">
        <v>63</v>
      </c>
      <c r="H29" s="32" t="s">
        <v>63</v>
      </c>
      <c r="I29" s="32" t="s">
        <v>63</v>
      </c>
      <c r="J29" s="32" t="s">
        <v>63</v>
      </c>
      <c r="L29" s="22">
        <v>26</v>
      </c>
      <c r="M29" s="23" t="s">
        <v>40</v>
      </c>
      <c r="N29" s="24" t="s">
        <v>63</v>
      </c>
      <c r="O29" s="24" t="s">
        <v>63</v>
      </c>
      <c r="P29" s="24" t="s">
        <v>63</v>
      </c>
      <c r="Q29" s="24" t="s">
        <v>63</v>
      </c>
      <c r="S29" s="26">
        <v>26</v>
      </c>
      <c r="T29" s="20" t="s">
        <v>40</v>
      </c>
      <c r="U29" s="7" t="s">
        <v>64</v>
      </c>
      <c r="V29" s="7" t="s">
        <v>64</v>
      </c>
      <c r="W29" s="7" t="s">
        <v>64</v>
      </c>
      <c r="X29" s="7" t="s">
        <v>64</v>
      </c>
    </row>
    <row r="30" spans="5:26" x14ac:dyDescent="0.25">
      <c r="E30" s="30">
        <v>27</v>
      </c>
      <c r="F30" s="20" t="s">
        <v>36</v>
      </c>
      <c r="G30" s="7" t="s">
        <v>64</v>
      </c>
      <c r="H30" s="7" t="s">
        <v>64</v>
      </c>
      <c r="I30" s="7" t="s">
        <v>64</v>
      </c>
      <c r="J30" s="7" t="s">
        <v>63</v>
      </c>
      <c r="L30" s="22">
        <v>27</v>
      </c>
      <c r="M30" s="23" t="s">
        <v>41</v>
      </c>
      <c r="N30" s="24" t="s">
        <v>63</v>
      </c>
      <c r="O30" s="24" t="s">
        <v>63</v>
      </c>
      <c r="P30" s="24" t="s">
        <v>63</v>
      </c>
      <c r="Q30" s="24" t="s">
        <v>63</v>
      </c>
      <c r="S30" s="26">
        <v>27</v>
      </c>
      <c r="T30" s="20" t="s">
        <v>41</v>
      </c>
      <c r="U30" s="7" t="s">
        <v>64</v>
      </c>
      <c r="V30" s="7" t="s">
        <v>64</v>
      </c>
      <c r="W30" s="7" t="s">
        <v>64</v>
      </c>
      <c r="X30" s="7" t="s">
        <v>64</v>
      </c>
    </row>
    <row r="31" spans="5:26" x14ac:dyDescent="0.25">
      <c r="E31" s="30">
        <v>28</v>
      </c>
      <c r="F31" s="31" t="s">
        <v>37</v>
      </c>
      <c r="G31" s="32" t="s">
        <v>63</v>
      </c>
      <c r="H31" s="32" t="s">
        <v>63</v>
      </c>
      <c r="I31" s="32" t="s">
        <v>63</v>
      </c>
      <c r="J31" s="32" t="s">
        <v>63</v>
      </c>
      <c r="L31" s="22">
        <v>28</v>
      </c>
      <c r="M31" s="23" t="s">
        <v>42</v>
      </c>
      <c r="N31" s="24" t="s">
        <v>63</v>
      </c>
      <c r="O31" s="24" t="s">
        <v>63</v>
      </c>
      <c r="P31" s="24" t="s">
        <v>63</v>
      </c>
      <c r="Q31" s="24" t="s">
        <v>63</v>
      </c>
      <c r="S31" s="26">
        <v>28</v>
      </c>
      <c r="T31" s="27" t="s">
        <v>42</v>
      </c>
      <c r="U31" s="28" t="s">
        <v>63</v>
      </c>
      <c r="V31" s="28" t="s">
        <v>63</v>
      </c>
      <c r="W31" s="28" t="s">
        <v>63</v>
      </c>
      <c r="X31" s="28" t="s">
        <v>63</v>
      </c>
    </row>
    <row r="32" spans="5:26" x14ac:dyDescent="0.25">
      <c r="E32" s="30">
        <v>29</v>
      </c>
      <c r="F32" s="31" t="s">
        <v>38</v>
      </c>
      <c r="G32" s="32" t="s">
        <v>63</v>
      </c>
      <c r="H32" s="32" t="s">
        <v>63</v>
      </c>
      <c r="I32" s="32" t="s">
        <v>63</v>
      </c>
      <c r="J32" s="32" t="s">
        <v>63</v>
      </c>
      <c r="L32" s="22">
        <v>29</v>
      </c>
      <c r="M32" s="23" t="s">
        <v>43</v>
      </c>
      <c r="N32" s="24" t="s">
        <v>63</v>
      </c>
      <c r="O32" s="24" t="s">
        <v>63</v>
      </c>
      <c r="P32" s="24" t="s">
        <v>63</v>
      </c>
      <c r="Q32" s="24" t="s">
        <v>63</v>
      </c>
      <c r="S32" s="26">
        <v>29</v>
      </c>
      <c r="T32" s="27" t="s">
        <v>43</v>
      </c>
      <c r="U32" s="28" t="s">
        <v>63</v>
      </c>
      <c r="V32" s="28" t="s">
        <v>63</v>
      </c>
      <c r="W32" s="28" t="s">
        <v>63</v>
      </c>
      <c r="X32" s="28" t="s">
        <v>63</v>
      </c>
    </row>
    <row r="33" spans="5:24" x14ac:dyDescent="0.25">
      <c r="E33" s="30">
        <v>30</v>
      </c>
      <c r="F33" s="31" t="s">
        <v>39</v>
      </c>
      <c r="G33" s="32" t="s">
        <v>63</v>
      </c>
      <c r="H33" s="32" t="s">
        <v>63</v>
      </c>
      <c r="I33" s="32" t="s">
        <v>63</v>
      </c>
      <c r="J33" s="32" t="s">
        <v>63</v>
      </c>
      <c r="L33" s="22">
        <v>30</v>
      </c>
      <c r="M33" s="23" t="s">
        <v>44</v>
      </c>
      <c r="N33" s="24" t="s">
        <v>63</v>
      </c>
      <c r="O33" s="24" t="s">
        <v>63</v>
      </c>
      <c r="P33" s="24" t="s">
        <v>63</v>
      </c>
      <c r="Q33" s="24" t="s">
        <v>63</v>
      </c>
      <c r="S33" s="26">
        <v>30</v>
      </c>
      <c r="T33" s="27" t="s">
        <v>44</v>
      </c>
      <c r="U33" s="28" t="s">
        <v>63</v>
      </c>
      <c r="V33" s="28" t="s">
        <v>63</v>
      </c>
      <c r="W33" s="28" t="s">
        <v>63</v>
      </c>
      <c r="X33" s="28" t="s">
        <v>63</v>
      </c>
    </row>
    <row r="34" spans="5:24" x14ac:dyDescent="0.25">
      <c r="E34" s="30">
        <v>31</v>
      </c>
      <c r="F34" s="31" t="s">
        <v>40</v>
      </c>
      <c r="G34" s="32" t="s">
        <v>63</v>
      </c>
      <c r="H34" s="32" t="s">
        <v>63</v>
      </c>
      <c r="I34" s="32" t="s">
        <v>63</v>
      </c>
      <c r="J34" s="32" t="s">
        <v>63</v>
      </c>
      <c r="L34" s="22">
        <v>31</v>
      </c>
      <c r="M34" s="20" t="s">
        <v>46</v>
      </c>
      <c r="N34" s="7" t="s">
        <v>64</v>
      </c>
      <c r="O34" s="7" t="s">
        <v>64</v>
      </c>
      <c r="P34" s="7" t="s">
        <v>63</v>
      </c>
      <c r="Q34" s="7" t="s">
        <v>63</v>
      </c>
      <c r="S34" s="26">
        <v>31</v>
      </c>
      <c r="T34" s="27" t="s">
        <v>47</v>
      </c>
      <c r="U34" s="28" t="s">
        <v>63</v>
      </c>
      <c r="V34" s="28" t="s">
        <v>63</v>
      </c>
      <c r="W34" s="28" t="s">
        <v>63</v>
      </c>
      <c r="X34" s="28" t="s">
        <v>63</v>
      </c>
    </row>
    <row r="35" spans="5:24" x14ac:dyDescent="0.25">
      <c r="E35" s="30">
        <v>32</v>
      </c>
      <c r="F35" s="31" t="s">
        <v>41</v>
      </c>
      <c r="G35" s="32" t="s">
        <v>63</v>
      </c>
      <c r="H35" s="32" t="s">
        <v>63</v>
      </c>
      <c r="I35" s="32" t="s">
        <v>63</v>
      </c>
      <c r="J35" s="32" t="s">
        <v>63</v>
      </c>
      <c r="L35" s="22">
        <v>32</v>
      </c>
      <c r="M35" s="23" t="s">
        <v>47</v>
      </c>
      <c r="N35" s="24" t="s">
        <v>63</v>
      </c>
      <c r="O35" s="24" t="s">
        <v>63</v>
      </c>
      <c r="P35" s="24" t="s">
        <v>63</v>
      </c>
      <c r="Q35" s="24" t="s">
        <v>63</v>
      </c>
      <c r="S35" s="26">
        <v>32</v>
      </c>
      <c r="T35" s="20" t="s">
        <v>48</v>
      </c>
      <c r="U35" s="7" t="s">
        <v>64</v>
      </c>
      <c r="V35" s="7" t="s">
        <v>64</v>
      </c>
      <c r="W35" s="7" t="s">
        <v>64</v>
      </c>
      <c r="X35" s="7" t="s">
        <v>64</v>
      </c>
    </row>
    <row r="36" spans="5:24" x14ac:dyDescent="0.25">
      <c r="E36" s="30">
        <v>33</v>
      </c>
      <c r="F36" s="31" t="s">
        <v>42</v>
      </c>
      <c r="G36" s="32" t="s">
        <v>63</v>
      </c>
      <c r="H36" s="32" t="s">
        <v>63</v>
      </c>
      <c r="I36" s="32" t="s">
        <v>63</v>
      </c>
      <c r="J36" s="32" t="s">
        <v>63</v>
      </c>
      <c r="L36" s="22">
        <v>33</v>
      </c>
      <c r="M36" s="23" t="s">
        <v>48</v>
      </c>
      <c r="N36" s="24" t="s">
        <v>63</v>
      </c>
      <c r="O36" s="24" t="s">
        <v>63</v>
      </c>
      <c r="P36" s="24" t="s">
        <v>63</v>
      </c>
      <c r="Q36" s="24" t="s">
        <v>63</v>
      </c>
      <c r="S36" s="26">
        <v>33</v>
      </c>
      <c r="T36" s="20" t="s">
        <v>49</v>
      </c>
      <c r="U36" s="7" t="s">
        <v>64</v>
      </c>
      <c r="V36" s="7" t="s">
        <v>64</v>
      </c>
      <c r="W36" s="7" t="s">
        <v>64</v>
      </c>
      <c r="X36" s="7" t="s">
        <v>64</v>
      </c>
    </row>
    <row r="37" spans="5:24" x14ac:dyDescent="0.25">
      <c r="E37" s="30">
        <v>34</v>
      </c>
      <c r="F37" s="31" t="s">
        <v>43</v>
      </c>
      <c r="G37" s="32" t="s">
        <v>63</v>
      </c>
      <c r="H37" s="32" t="s">
        <v>63</v>
      </c>
      <c r="I37" s="32" t="s">
        <v>63</v>
      </c>
      <c r="J37" s="32" t="s">
        <v>63</v>
      </c>
      <c r="L37" s="22">
        <v>34</v>
      </c>
      <c r="M37" s="23" t="s">
        <v>49</v>
      </c>
      <c r="N37" s="24" t="s">
        <v>63</v>
      </c>
      <c r="O37" s="24" t="s">
        <v>63</v>
      </c>
      <c r="P37" s="24" t="s">
        <v>63</v>
      </c>
      <c r="Q37" s="24" t="s">
        <v>63</v>
      </c>
      <c r="S37" s="26">
        <v>34</v>
      </c>
      <c r="T37" s="20" t="s">
        <v>51</v>
      </c>
      <c r="U37" s="7" t="s">
        <v>64</v>
      </c>
      <c r="V37" s="7" t="s">
        <v>64</v>
      </c>
      <c r="W37" s="7" t="s">
        <v>64</v>
      </c>
      <c r="X37" s="7" t="s">
        <v>64</v>
      </c>
    </row>
    <row r="38" spans="5:24" x14ac:dyDescent="0.25">
      <c r="E38" s="30">
        <v>35</v>
      </c>
      <c r="F38" s="31" t="s">
        <v>44</v>
      </c>
      <c r="G38" s="32" t="s">
        <v>63</v>
      </c>
      <c r="H38" s="32" t="s">
        <v>63</v>
      </c>
      <c r="I38" s="32" t="s">
        <v>63</v>
      </c>
      <c r="J38" s="32" t="s">
        <v>63</v>
      </c>
      <c r="L38" s="22">
        <v>35</v>
      </c>
      <c r="M38" s="23" t="s">
        <v>51</v>
      </c>
      <c r="N38" s="24" t="s">
        <v>63</v>
      </c>
      <c r="O38" s="24" t="s">
        <v>63</v>
      </c>
      <c r="P38" s="24" t="s">
        <v>63</v>
      </c>
      <c r="Q38" s="24" t="s">
        <v>63</v>
      </c>
      <c r="S38" s="26">
        <v>35</v>
      </c>
      <c r="T38" s="27" t="s">
        <v>52</v>
      </c>
      <c r="U38" s="28" t="s">
        <v>63</v>
      </c>
      <c r="V38" s="28" t="s">
        <v>63</v>
      </c>
      <c r="W38" s="28" t="s">
        <v>63</v>
      </c>
      <c r="X38" s="28" t="s">
        <v>63</v>
      </c>
    </row>
    <row r="39" spans="5:24" x14ac:dyDescent="0.25">
      <c r="E39" s="30">
        <v>36</v>
      </c>
      <c r="F39" s="20" t="s">
        <v>45</v>
      </c>
      <c r="G39" s="7" t="s">
        <v>64</v>
      </c>
      <c r="H39" s="7" t="s">
        <v>63</v>
      </c>
      <c r="I39" s="7" t="s">
        <v>63</v>
      </c>
      <c r="J39" s="7" t="s">
        <v>63</v>
      </c>
      <c r="L39" s="22">
        <v>36</v>
      </c>
      <c r="M39" s="23" t="s">
        <v>52</v>
      </c>
      <c r="N39" s="24" t="s">
        <v>63</v>
      </c>
      <c r="O39" s="24" t="s">
        <v>63</v>
      </c>
      <c r="P39" s="24" t="s">
        <v>63</v>
      </c>
      <c r="Q39" s="24" t="s">
        <v>63</v>
      </c>
      <c r="S39" s="26">
        <v>36</v>
      </c>
      <c r="T39" s="27" t="s">
        <v>54</v>
      </c>
      <c r="U39" s="28" t="s">
        <v>63</v>
      </c>
      <c r="V39" s="28" t="s">
        <v>63</v>
      </c>
      <c r="W39" s="28" t="s">
        <v>63</v>
      </c>
      <c r="X39" s="28" t="s">
        <v>63</v>
      </c>
    </row>
    <row r="40" spans="5:24" x14ac:dyDescent="0.25">
      <c r="E40" s="30">
        <v>37</v>
      </c>
      <c r="F40" s="31" t="s">
        <v>46</v>
      </c>
      <c r="G40" s="32" t="s">
        <v>63</v>
      </c>
      <c r="H40" s="32" t="s">
        <v>63</v>
      </c>
      <c r="I40" s="32" t="s">
        <v>63</v>
      </c>
      <c r="J40" s="32" t="s">
        <v>63</v>
      </c>
      <c r="L40" s="22">
        <v>37</v>
      </c>
      <c r="M40" s="20" t="s">
        <v>53</v>
      </c>
      <c r="N40" s="7" t="s">
        <v>64</v>
      </c>
      <c r="O40" s="7" t="s">
        <v>64</v>
      </c>
      <c r="P40" s="7" t="s">
        <v>64</v>
      </c>
      <c r="Q40" s="7" t="s">
        <v>63</v>
      </c>
      <c r="S40" s="26">
        <v>37</v>
      </c>
      <c r="T40" s="27" t="s">
        <v>55</v>
      </c>
      <c r="U40" s="28" t="s">
        <v>63</v>
      </c>
      <c r="V40" s="28" t="s">
        <v>63</v>
      </c>
      <c r="W40" s="28" t="s">
        <v>63</v>
      </c>
      <c r="X40" s="28" t="s">
        <v>63</v>
      </c>
    </row>
    <row r="41" spans="5:24" x14ac:dyDescent="0.25">
      <c r="E41" s="30">
        <v>38</v>
      </c>
      <c r="F41" s="31" t="s">
        <v>47</v>
      </c>
      <c r="G41" s="32" t="s">
        <v>63</v>
      </c>
      <c r="H41" s="32" t="s">
        <v>63</v>
      </c>
      <c r="I41" s="32" t="s">
        <v>63</v>
      </c>
      <c r="J41" s="32" t="s">
        <v>63</v>
      </c>
      <c r="L41" s="22">
        <v>38</v>
      </c>
      <c r="M41" s="23" t="s">
        <v>54</v>
      </c>
      <c r="N41" s="24" t="s">
        <v>63</v>
      </c>
      <c r="O41" s="24" t="s">
        <v>63</v>
      </c>
      <c r="P41" s="24" t="s">
        <v>63</v>
      </c>
      <c r="Q41" s="24" t="s">
        <v>63</v>
      </c>
      <c r="S41" s="26">
        <v>38</v>
      </c>
      <c r="T41" s="27" t="s">
        <v>57</v>
      </c>
      <c r="U41" s="28" t="s">
        <v>63</v>
      </c>
      <c r="V41" s="28" t="s">
        <v>63</v>
      </c>
      <c r="W41" s="28" t="s">
        <v>63</v>
      </c>
      <c r="X41" s="28" t="s">
        <v>63</v>
      </c>
    </row>
    <row r="42" spans="5:24" x14ac:dyDescent="0.25">
      <c r="E42" s="30">
        <v>39</v>
      </c>
      <c r="F42" s="31" t="s">
        <v>48</v>
      </c>
      <c r="G42" s="32" t="s">
        <v>63</v>
      </c>
      <c r="H42" s="32" t="s">
        <v>63</v>
      </c>
      <c r="I42" s="32" t="s">
        <v>63</v>
      </c>
      <c r="J42" s="32" t="s">
        <v>63</v>
      </c>
      <c r="L42" s="22">
        <v>39</v>
      </c>
      <c r="M42" s="23" t="s">
        <v>55</v>
      </c>
      <c r="N42" s="24" t="s">
        <v>63</v>
      </c>
      <c r="O42" s="24" t="s">
        <v>63</v>
      </c>
      <c r="P42" s="24" t="s">
        <v>63</v>
      </c>
      <c r="Q42" s="24" t="s">
        <v>63</v>
      </c>
      <c r="S42" s="29">
        <v>39</v>
      </c>
      <c r="T42" s="27" t="s">
        <v>58</v>
      </c>
      <c r="U42" s="28" t="s">
        <v>63</v>
      </c>
      <c r="V42" s="28" t="s">
        <v>63</v>
      </c>
      <c r="W42" s="28" t="s">
        <v>63</v>
      </c>
      <c r="X42" s="28" t="s">
        <v>63</v>
      </c>
    </row>
    <row r="43" spans="5:24" x14ac:dyDescent="0.25">
      <c r="E43" s="30">
        <v>40</v>
      </c>
      <c r="F43" s="31" t="s">
        <v>49</v>
      </c>
      <c r="G43" s="32" t="s">
        <v>63</v>
      </c>
      <c r="H43" s="32" t="s">
        <v>63</v>
      </c>
      <c r="I43" s="32" t="s">
        <v>63</v>
      </c>
      <c r="J43" s="32" t="s">
        <v>63</v>
      </c>
      <c r="L43" s="22">
        <v>40</v>
      </c>
      <c r="M43" s="20" t="s">
        <v>56</v>
      </c>
      <c r="N43" s="7" t="s">
        <v>64</v>
      </c>
      <c r="O43" s="7" t="s">
        <v>63</v>
      </c>
      <c r="P43" s="7" t="s">
        <v>63</v>
      </c>
      <c r="Q43" s="7" t="s">
        <v>63</v>
      </c>
      <c r="S43" s="16"/>
    </row>
    <row r="44" spans="5:24" x14ac:dyDescent="0.25">
      <c r="E44" s="30">
        <v>41</v>
      </c>
      <c r="F44" s="20" t="s">
        <v>50</v>
      </c>
      <c r="G44" s="7" t="s">
        <v>64</v>
      </c>
      <c r="H44" s="7" t="s">
        <v>64</v>
      </c>
      <c r="I44" s="7" t="s">
        <v>63</v>
      </c>
      <c r="J44" s="7" t="s">
        <v>63</v>
      </c>
      <c r="L44" s="22">
        <v>41</v>
      </c>
      <c r="M44" s="23" t="s">
        <v>57</v>
      </c>
      <c r="N44" s="24" t="s">
        <v>63</v>
      </c>
      <c r="O44" s="24" t="s">
        <v>63</v>
      </c>
      <c r="P44" s="24" t="s">
        <v>63</v>
      </c>
      <c r="Q44" s="24" t="s">
        <v>63</v>
      </c>
      <c r="S44" s="12"/>
    </row>
    <row r="45" spans="5:24" x14ac:dyDescent="0.25">
      <c r="E45" s="30">
        <v>42</v>
      </c>
      <c r="F45" s="31" t="s">
        <v>51</v>
      </c>
      <c r="G45" s="32" t="s">
        <v>63</v>
      </c>
      <c r="H45" s="32" t="s">
        <v>63</v>
      </c>
      <c r="I45" s="32" t="s">
        <v>63</v>
      </c>
      <c r="J45" s="32" t="s">
        <v>63</v>
      </c>
      <c r="L45" s="22">
        <v>42</v>
      </c>
      <c r="M45" s="23" t="s">
        <v>58</v>
      </c>
      <c r="N45" s="24" t="s">
        <v>63</v>
      </c>
      <c r="O45" s="24" t="s">
        <v>63</v>
      </c>
      <c r="P45" s="24" t="s">
        <v>63</v>
      </c>
      <c r="Q45" s="24" t="s">
        <v>63</v>
      </c>
      <c r="S45" s="9"/>
      <c r="T45" s="10"/>
      <c r="U45" s="10"/>
      <c r="V45" s="10"/>
      <c r="W45" s="10"/>
      <c r="X45" s="10"/>
    </row>
    <row r="46" spans="5:24" x14ac:dyDescent="0.25">
      <c r="E46" s="30">
        <v>43</v>
      </c>
      <c r="F46" s="31" t="s">
        <v>52</v>
      </c>
      <c r="G46" s="32" t="s">
        <v>63</v>
      </c>
      <c r="H46" s="32" t="s">
        <v>63</v>
      </c>
      <c r="I46" s="32" t="s">
        <v>63</v>
      </c>
      <c r="J46" s="32" t="s">
        <v>63</v>
      </c>
      <c r="L46" s="25">
        <v>43</v>
      </c>
      <c r="M46" s="20" t="s">
        <v>61</v>
      </c>
      <c r="N46" s="7" t="s">
        <v>64</v>
      </c>
      <c r="O46" s="7" t="s">
        <v>64</v>
      </c>
      <c r="P46" s="7" t="s">
        <v>63</v>
      </c>
      <c r="Q46" s="7" t="s">
        <v>63</v>
      </c>
      <c r="S46" s="9"/>
      <c r="T46" s="10"/>
      <c r="U46" s="10"/>
      <c r="V46" s="10"/>
      <c r="W46" s="10"/>
      <c r="X46" s="10"/>
    </row>
    <row r="47" spans="5:24" x14ac:dyDescent="0.25">
      <c r="E47" s="30">
        <v>44</v>
      </c>
      <c r="F47" s="31" t="s">
        <v>53</v>
      </c>
      <c r="G47" s="32" t="s">
        <v>63</v>
      </c>
      <c r="H47" s="32" t="s">
        <v>63</v>
      </c>
      <c r="I47" s="32" t="s">
        <v>63</v>
      </c>
      <c r="J47" s="32" t="s">
        <v>63</v>
      </c>
      <c r="L47" s="16"/>
      <c r="S47" s="9"/>
      <c r="T47" s="10"/>
      <c r="U47" s="11"/>
      <c r="V47" s="11"/>
      <c r="W47" s="11"/>
      <c r="X47" s="11"/>
    </row>
    <row r="48" spans="5:24" x14ac:dyDescent="0.25">
      <c r="E48" s="30">
        <v>45</v>
      </c>
      <c r="F48" s="31" t="s">
        <v>54</v>
      </c>
      <c r="G48" s="32" t="s">
        <v>63</v>
      </c>
      <c r="H48" s="32" t="s">
        <v>63</v>
      </c>
      <c r="I48" s="32" t="s">
        <v>63</v>
      </c>
      <c r="J48" s="32" t="s">
        <v>63</v>
      </c>
      <c r="L48" s="12"/>
    </row>
    <row r="49" spans="5:17" x14ac:dyDescent="0.25">
      <c r="E49" s="30">
        <v>46</v>
      </c>
      <c r="F49" s="31" t="s">
        <v>55</v>
      </c>
      <c r="G49" s="32" t="s">
        <v>63</v>
      </c>
      <c r="H49" s="32" t="s">
        <v>63</v>
      </c>
      <c r="I49" s="32" t="s">
        <v>63</v>
      </c>
      <c r="J49" s="32" t="s">
        <v>63</v>
      </c>
      <c r="L49" s="9"/>
      <c r="M49" s="10"/>
      <c r="N49" s="10"/>
      <c r="O49" s="10"/>
      <c r="P49" s="10"/>
      <c r="Q49" s="10"/>
    </row>
    <row r="50" spans="5:17" x14ac:dyDescent="0.25">
      <c r="E50" s="30">
        <v>47</v>
      </c>
      <c r="F50" s="31" t="s">
        <v>56</v>
      </c>
      <c r="G50" s="32" t="s">
        <v>63</v>
      </c>
      <c r="H50" s="32" t="s">
        <v>63</v>
      </c>
      <c r="I50" s="32" t="s">
        <v>63</v>
      </c>
      <c r="J50" s="32" t="s">
        <v>63</v>
      </c>
      <c r="L50" s="9"/>
      <c r="M50" s="10"/>
      <c r="N50" s="10"/>
      <c r="O50" s="10"/>
      <c r="P50" s="10"/>
      <c r="Q50" s="10"/>
    </row>
    <row r="51" spans="5:17" x14ac:dyDescent="0.25">
      <c r="E51" s="30">
        <v>48</v>
      </c>
      <c r="F51" s="31" t="s">
        <v>57</v>
      </c>
      <c r="G51" s="32" t="s">
        <v>63</v>
      </c>
      <c r="H51" s="32" t="s">
        <v>63</v>
      </c>
      <c r="I51" s="32" t="s">
        <v>63</v>
      </c>
      <c r="J51" s="32" t="s">
        <v>63</v>
      </c>
      <c r="L51" s="9"/>
      <c r="M51" s="10"/>
      <c r="N51" s="10"/>
      <c r="O51" s="10"/>
      <c r="P51" s="10"/>
      <c r="Q51" s="10"/>
    </row>
    <row r="52" spans="5:17" x14ac:dyDescent="0.25">
      <c r="E52" s="30">
        <v>49</v>
      </c>
      <c r="F52" s="31" t="s">
        <v>58</v>
      </c>
      <c r="G52" s="32" t="s">
        <v>63</v>
      </c>
      <c r="H52" s="32" t="s">
        <v>63</v>
      </c>
      <c r="I52" s="32" t="s">
        <v>63</v>
      </c>
      <c r="J52" s="32" t="s">
        <v>63</v>
      </c>
      <c r="L52" s="9"/>
      <c r="M52" s="10"/>
      <c r="N52" s="10"/>
      <c r="O52" s="10"/>
      <c r="P52" s="10"/>
      <c r="Q52" s="10"/>
    </row>
    <row r="53" spans="5:17" x14ac:dyDescent="0.25">
      <c r="E53" s="30">
        <v>50</v>
      </c>
      <c r="F53" s="20" t="s">
        <v>59</v>
      </c>
      <c r="G53" s="7" t="s">
        <v>63</v>
      </c>
      <c r="H53" s="7" t="s">
        <v>63</v>
      </c>
      <c r="I53" s="7" t="s">
        <v>64</v>
      </c>
      <c r="J53" s="7" t="s">
        <v>64</v>
      </c>
      <c r="L53" s="9"/>
      <c r="M53" s="10"/>
      <c r="N53" s="11"/>
      <c r="O53" s="11"/>
      <c r="P53" s="11"/>
      <c r="Q53" s="11"/>
    </row>
    <row r="54" spans="5:17" x14ac:dyDescent="0.25">
      <c r="E54" s="30">
        <v>51</v>
      </c>
      <c r="F54" s="20" t="s">
        <v>60</v>
      </c>
      <c r="G54" s="7" t="s">
        <v>63</v>
      </c>
      <c r="H54" s="7" t="s">
        <v>63</v>
      </c>
      <c r="I54" s="7" t="s">
        <v>63</v>
      </c>
      <c r="J54" s="7" t="s">
        <v>64</v>
      </c>
      <c r="L54" s="9"/>
      <c r="M54" s="10"/>
      <c r="N54" s="10"/>
      <c r="O54" s="10"/>
      <c r="P54" s="10"/>
      <c r="Q54" s="10"/>
    </row>
    <row r="55" spans="5:17" x14ac:dyDescent="0.25">
      <c r="E55" s="30">
        <v>52</v>
      </c>
      <c r="F55" s="31" t="s">
        <v>61</v>
      </c>
      <c r="G55" s="32" t="s">
        <v>63</v>
      </c>
      <c r="H55" s="32" t="s">
        <v>63</v>
      </c>
      <c r="I55" s="32" t="s">
        <v>63</v>
      </c>
      <c r="J55" s="32" t="s">
        <v>63</v>
      </c>
      <c r="L55" s="9"/>
      <c r="M55" s="10"/>
      <c r="N55" s="10"/>
      <c r="O55" s="10"/>
      <c r="P55" s="10"/>
      <c r="Q55" s="10"/>
    </row>
    <row r="56" spans="5:17" x14ac:dyDescent="0.25">
      <c r="E56" s="30">
        <v>53</v>
      </c>
      <c r="F56" s="20" t="s">
        <v>62</v>
      </c>
      <c r="G56" s="7" t="s">
        <v>64</v>
      </c>
      <c r="H56" s="7" t="s">
        <v>63</v>
      </c>
      <c r="I56" s="7" t="s">
        <v>63</v>
      </c>
      <c r="J56" s="7" t="s">
        <v>63</v>
      </c>
      <c r="L56" s="9"/>
      <c r="M56" s="10"/>
      <c r="N56" s="11"/>
      <c r="O56" s="11"/>
      <c r="P56" s="11"/>
      <c r="Q56" s="11"/>
    </row>
    <row r="57" spans="5:17" x14ac:dyDescent="0.25">
      <c r="E57" s="33">
        <v>54</v>
      </c>
      <c r="F57" s="21" t="s">
        <v>65</v>
      </c>
      <c r="G57" s="7" t="s">
        <v>64</v>
      </c>
      <c r="H57" s="7" t="s">
        <v>64</v>
      </c>
      <c r="I57" s="7" t="s">
        <v>64</v>
      </c>
      <c r="J57" s="7" t="s">
        <v>63</v>
      </c>
      <c r="L57" s="9"/>
      <c r="M57" s="10"/>
      <c r="N57" s="11"/>
      <c r="O57" s="11"/>
      <c r="P57" s="11"/>
      <c r="Q57" s="11"/>
    </row>
    <row r="58" spans="5:17" x14ac:dyDescent="0.25">
      <c r="E58" s="16"/>
      <c r="F58" s="17"/>
    </row>
    <row r="59" spans="5:17" x14ac:dyDescent="0.25">
      <c r="E59" s="2"/>
    </row>
  </sheetData>
  <mergeCells count="6">
    <mergeCell ref="S2:X2"/>
    <mergeCell ref="A3:B3"/>
    <mergeCell ref="A7:B7"/>
    <mergeCell ref="A8:B8"/>
    <mergeCell ref="E2:J2"/>
    <mergeCell ref="L2:Q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58"/>
  <sheetViews>
    <sheetView tabSelected="1" zoomScale="90" zoomScaleNormal="90" workbookViewId="0">
      <selection activeCell="J8" sqref="J8"/>
    </sheetView>
  </sheetViews>
  <sheetFormatPr defaultRowHeight="15" x14ac:dyDescent="0.25"/>
  <cols>
    <col min="1" max="1" width="6.42578125" customWidth="1"/>
    <col min="2" max="2" width="16.42578125" customWidth="1"/>
    <col min="3" max="3" width="14.28515625" customWidth="1"/>
    <col min="4" max="8" width="28.28515625" customWidth="1"/>
  </cols>
  <sheetData>
    <row r="2" spans="1:12" ht="15.75" x14ac:dyDescent="0.25">
      <c r="D2" s="133" t="s">
        <v>124</v>
      </c>
      <c r="E2" s="133"/>
      <c r="F2" s="133"/>
    </row>
    <row r="4" spans="1:12" ht="13.5" customHeight="1" x14ac:dyDescent="0.25"/>
    <row r="5" spans="1:12" ht="30" customHeight="1" x14ac:dyDescent="0.25">
      <c r="A5" s="107" t="s">
        <v>0</v>
      </c>
      <c r="B5" s="108" t="s">
        <v>8</v>
      </c>
      <c r="C5" s="108" t="s">
        <v>70</v>
      </c>
      <c r="D5" s="107" t="s">
        <v>121</v>
      </c>
      <c r="E5" s="107" t="s">
        <v>142</v>
      </c>
      <c r="F5" s="107" t="s">
        <v>77</v>
      </c>
      <c r="G5" s="107" t="s">
        <v>122</v>
      </c>
      <c r="H5" s="109" t="s">
        <v>123</v>
      </c>
      <c r="I5" s="105"/>
      <c r="J5" s="103"/>
      <c r="K5" s="103"/>
      <c r="L5" s="103"/>
    </row>
    <row r="6" spans="1:12" x14ac:dyDescent="0.25">
      <c r="A6" s="127">
        <v>1</v>
      </c>
      <c r="B6" s="130" t="s">
        <v>17</v>
      </c>
      <c r="C6" s="100">
        <v>2018</v>
      </c>
      <c r="D6" s="5">
        <f>'SR (X1)'!L6</f>
        <v>0.45054945054945056</v>
      </c>
      <c r="E6" s="5">
        <f>'SM (X2)'!H6</f>
        <v>0.40734404885288839</v>
      </c>
      <c r="F6" s="38">
        <f>'VAK (X3)'!G6</f>
        <v>4.7591223522657496E-2</v>
      </c>
      <c r="G6" s="38">
        <f>'IOS (Z)'!G6</f>
        <v>931.31972935524004</v>
      </c>
      <c r="H6" s="104">
        <f>'NIPER Tobin''s Q'!H6</f>
        <v>552.35952407195327</v>
      </c>
      <c r="I6" s="106"/>
      <c r="J6" s="9"/>
      <c r="K6" s="11"/>
      <c r="L6" s="10"/>
    </row>
    <row r="7" spans="1:12" x14ac:dyDescent="0.25">
      <c r="A7" s="128"/>
      <c r="B7" s="131"/>
      <c r="C7" s="100">
        <v>2019</v>
      </c>
      <c r="D7" s="5">
        <f>'SR (X1)'!L7</f>
        <v>0.5714285714285714</v>
      </c>
      <c r="E7" s="5">
        <f>'SM (X2)'!H7</f>
        <v>0.39945439353061407</v>
      </c>
      <c r="F7" s="38">
        <f>'VAK (X3)'!G7</f>
        <v>5.2495338081595184E-2</v>
      </c>
      <c r="G7" s="38">
        <f>'IOS (Z)'!G7</f>
        <v>1113.1845668041256</v>
      </c>
      <c r="H7" s="104">
        <f>'NIPER Tobin''s Q'!H7</f>
        <v>668.91755517727495</v>
      </c>
      <c r="I7" s="106"/>
      <c r="J7" s="9"/>
      <c r="K7" s="11"/>
      <c r="L7" s="10"/>
    </row>
    <row r="8" spans="1:12" x14ac:dyDescent="0.25">
      <c r="A8" s="128"/>
      <c r="B8" s="131"/>
      <c r="C8" s="100">
        <v>2020</v>
      </c>
      <c r="D8" s="5">
        <f>'SR (X1)'!L8</f>
        <v>0.65934065934065933</v>
      </c>
      <c r="E8" s="5">
        <f>'SM (X2)'!H8</f>
        <v>0.39994512276314248</v>
      </c>
      <c r="F8" s="38">
        <f>'VAK (X3)'!G8</f>
        <v>4.995638886353862E-2</v>
      </c>
      <c r="G8" s="38">
        <f>'IOS (Z)'!G8</f>
        <v>2442.27286629031</v>
      </c>
      <c r="H8" s="104">
        <f>'NIPER Tobin''s Q'!H8</f>
        <v>1465.8976900835032</v>
      </c>
      <c r="I8" s="106"/>
      <c r="J8" s="9"/>
      <c r="K8" s="11"/>
      <c r="L8" s="10"/>
    </row>
    <row r="9" spans="1:12" x14ac:dyDescent="0.25">
      <c r="A9" s="129"/>
      <c r="B9" s="132"/>
      <c r="C9" s="100">
        <v>2021</v>
      </c>
      <c r="D9" s="5">
        <f>'SR (X1)'!L9</f>
        <v>0.68131868131868134</v>
      </c>
      <c r="E9" s="5">
        <f>'SM (X2)'!H9</f>
        <v>0.36696437864520864</v>
      </c>
      <c r="F9" s="38">
        <f>'VAK (X3)'!G9</f>
        <v>4.8155440323584639E-2</v>
      </c>
      <c r="G9" s="38">
        <f>'IOS (Z)'!G9</f>
        <v>2594853.6898588277</v>
      </c>
      <c r="H9" s="104">
        <f>'NIPER Tobin''s Q'!H9</f>
        <v>1642635.1848489349</v>
      </c>
      <c r="I9" s="106"/>
      <c r="J9" s="9"/>
      <c r="K9" s="11"/>
      <c r="L9" s="10"/>
    </row>
    <row r="10" spans="1:12" x14ac:dyDescent="0.25">
      <c r="A10" s="127">
        <v>2</v>
      </c>
      <c r="B10" s="130" t="s">
        <v>18</v>
      </c>
      <c r="C10" s="100">
        <v>2018</v>
      </c>
      <c r="D10" s="5">
        <f>'SR (X1)'!L10</f>
        <v>0.60439560439560436</v>
      </c>
      <c r="E10" s="5">
        <f>'SM (X2)'!H10</f>
        <v>0.32694572065375765</v>
      </c>
      <c r="F10" s="38">
        <f>'VAK (X3)'!G10</f>
        <v>0.13934215014365964</v>
      </c>
      <c r="G10" s="38">
        <f>'IOS (Z)'!G10</f>
        <v>2785769.0582233374</v>
      </c>
      <c r="H10" s="104">
        <f>'NIPER Tobin''s Q'!H10</f>
        <v>1874974.1128532891</v>
      </c>
      <c r="I10" s="106"/>
      <c r="J10" s="9"/>
      <c r="K10" s="11"/>
      <c r="L10" s="10"/>
    </row>
    <row r="11" spans="1:12" x14ac:dyDescent="0.25">
      <c r="A11" s="128"/>
      <c r="B11" s="131"/>
      <c r="C11" s="100">
        <v>2019</v>
      </c>
      <c r="D11" s="5">
        <f>'SR (X1)'!L11</f>
        <v>0.65934065934065933</v>
      </c>
      <c r="E11" s="5">
        <f>'SM (X2)'!H11</f>
        <v>0.29409191153424019</v>
      </c>
      <c r="F11" s="38">
        <f>'VAK (X3)'!G11</f>
        <v>0.12906359675805015</v>
      </c>
      <c r="G11" s="38">
        <f>'IOS (Z)'!G11</f>
        <v>1615732.9090010403</v>
      </c>
      <c r="H11" s="104">
        <f>'NIPER Tobin''s Q'!H11</f>
        <v>1140559.2233560574</v>
      </c>
      <c r="I11" s="106"/>
      <c r="J11" s="9"/>
      <c r="K11" s="11"/>
      <c r="L11" s="10"/>
    </row>
    <row r="12" spans="1:12" x14ac:dyDescent="0.25">
      <c r="A12" s="128"/>
      <c r="B12" s="131"/>
      <c r="C12" s="100">
        <v>2020</v>
      </c>
      <c r="D12" s="5">
        <f>'SR (X1)'!L12</f>
        <v>0.70329670329670335</v>
      </c>
      <c r="E12" s="5">
        <f>'SM (X2)'!H12</f>
        <v>0.295865298540888</v>
      </c>
      <c r="F12" s="38">
        <f>'VAK (X3)'!G12</f>
        <v>0.1400150793196599</v>
      </c>
      <c r="G12" s="38">
        <f>'IOS (Z)'!G12</f>
        <v>1855295.3819354826</v>
      </c>
      <c r="H12" s="104">
        <f>'NIPER Tobin''s Q'!H12</f>
        <v>1306378.1557429088</v>
      </c>
      <c r="I12" s="106"/>
      <c r="J12" s="9"/>
      <c r="K12" s="11"/>
      <c r="L12" s="10"/>
    </row>
    <row r="13" spans="1:12" x14ac:dyDescent="0.25">
      <c r="A13" s="129"/>
      <c r="B13" s="132"/>
      <c r="C13" s="100">
        <v>2021</v>
      </c>
      <c r="D13" s="5">
        <f>'SR (X1)'!L13</f>
        <v>0.74725274725274726</v>
      </c>
      <c r="E13" s="5">
        <f>'SM (X2)'!H13</f>
        <v>0.32859253105917741</v>
      </c>
      <c r="F13" s="38">
        <f>'VAK (X3)'!G13</f>
        <v>9.3243720321214696E-2</v>
      </c>
      <c r="G13" s="38">
        <f>'IOS (Z)'!G13</f>
        <v>1283528.143492521</v>
      </c>
      <c r="H13" s="104">
        <f>'NIPER Tobin''s Q'!H13</f>
        <v>861770.71072915755</v>
      </c>
      <c r="I13" s="106"/>
      <c r="J13" s="9"/>
      <c r="K13" s="11"/>
      <c r="L13" s="10"/>
    </row>
    <row r="14" spans="1:12" x14ac:dyDescent="0.25">
      <c r="A14" s="127">
        <v>3</v>
      </c>
      <c r="B14" s="130" t="s">
        <v>28</v>
      </c>
      <c r="C14" s="100">
        <v>2018</v>
      </c>
      <c r="D14" s="5">
        <f>'SR (X1)'!L14</f>
        <v>0.14285714285714285</v>
      </c>
      <c r="E14" s="5">
        <f>'SM (X2)'!H14</f>
        <v>0.54117657854628898</v>
      </c>
      <c r="F14" s="38">
        <f>'VAK (X3)'!G14</f>
        <v>1.2815601961297978E-2</v>
      </c>
      <c r="G14" s="38">
        <f>'IOS (Z)'!G14</f>
        <v>4.1356078506769851</v>
      </c>
      <c r="H14" s="104">
        <f>'NIPER Tobin''s Q'!H14</f>
        <v>2.4386903223847312</v>
      </c>
      <c r="I14" s="106"/>
      <c r="J14" s="9"/>
      <c r="K14" s="11"/>
      <c r="L14" s="10"/>
    </row>
    <row r="15" spans="1:12" x14ac:dyDescent="0.25">
      <c r="A15" s="128"/>
      <c r="B15" s="131"/>
      <c r="C15" s="100">
        <v>2019</v>
      </c>
      <c r="D15" s="5">
        <f>'SR (X1)'!L15</f>
        <v>0.16483516483516483</v>
      </c>
      <c r="E15" s="5">
        <f>'SM (X2)'!H15</f>
        <v>0.47836716008471891</v>
      </c>
      <c r="F15" s="38">
        <f>'VAK (X3)'!G15</f>
        <v>1.0848309061266572E-2</v>
      </c>
      <c r="G15" s="38">
        <f>'IOS (Z)'!G15</f>
        <v>2.9286216600599313</v>
      </c>
      <c r="H15" s="104">
        <f>'NIPER Tobin''s Q'!H15</f>
        <v>2.006032393659186</v>
      </c>
      <c r="I15" s="106"/>
      <c r="J15" s="9"/>
      <c r="K15" s="11"/>
      <c r="L15" s="10"/>
    </row>
    <row r="16" spans="1:12" x14ac:dyDescent="0.25">
      <c r="A16" s="128"/>
      <c r="B16" s="131"/>
      <c r="C16" s="100">
        <v>2020</v>
      </c>
      <c r="D16" s="5">
        <f>'SR (X1)'!L16</f>
        <v>0.18681318681318682</v>
      </c>
      <c r="E16" s="5">
        <f>'SM (X2)'!H16</f>
        <v>0.16467699922662044</v>
      </c>
      <c r="F16" s="38">
        <f>'VAK (X3)'!G16</f>
        <v>1.0130758125355931E-2</v>
      </c>
      <c r="G16" s="38">
        <f>'IOS (Z)'!G16</f>
        <v>3.4169771336662995</v>
      </c>
      <c r="H16" s="104">
        <f>'NIPER Tobin''s Q'!H16</f>
        <v>3.0189565920947752</v>
      </c>
      <c r="I16" s="106"/>
      <c r="J16" s="9"/>
      <c r="K16" s="11"/>
      <c r="L16" s="10"/>
    </row>
    <row r="17" spans="1:12" x14ac:dyDescent="0.25">
      <c r="A17" s="129"/>
      <c r="B17" s="132"/>
      <c r="C17" s="100">
        <v>2021</v>
      </c>
      <c r="D17" s="5">
        <f>'SR (X1)'!L17</f>
        <v>0.45054945054945056</v>
      </c>
      <c r="E17" s="5">
        <f>'SM (X2)'!H17</f>
        <v>0.14753367306944162</v>
      </c>
      <c r="F17" s="38">
        <f>'VAK (X3)'!G17</f>
        <v>9.7285350837277833E-3</v>
      </c>
      <c r="G17" s="38">
        <f>'IOS (Z)'!G17</f>
        <v>3.4742765889126193</v>
      </c>
      <c r="H17" s="104">
        <f>'NIPER Tobin''s Q'!H17</f>
        <v>3.1092374755606116</v>
      </c>
      <c r="I17" s="106"/>
      <c r="J17" s="9"/>
      <c r="K17" s="11"/>
      <c r="L17" s="10"/>
    </row>
    <row r="18" spans="1:12" x14ac:dyDescent="0.25">
      <c r="A18" s="127">
        <v>4</v>
      </c>
      <c r="B18" s="130" t="s">
        <v>30</v>
      </c>
      <c r="C18" s="100">
        <v>2018</v>
      </c>
      <c r="D18" s="5">
        <f>'SR (X1)'!L18</f>
        <v>0.53846153846153844</v>
      </c>
      <c r="E18" s="5">
        <f>'SM (X2)'!H18</f>
        <v>0.56860011689417111</v>
      </c>
      <c r="F18" s="38">
        <f>'VAK (X3)'!G18</f>
        <v>0.2504671134994631</v>
      </c>
      <c r="G18" s="38">
        <f>'IOS (Z)'!G18</f>
        <v>862182.83617410378</v>
      </c>
      <c r="H18" s="104">
        <f>'NIPER Tobin''s Q'!H18</f>
        <v>371946.14334147732</v>
      </c>
      <c r="I18" s="106"/>
      <c r="J18" s="9"/>
      <c r="K18" s="11"/>
      <c r="L18" s="10"/>
    </row>
    <row r="19" spans="1:12" x14ac:dyDescent="0.25">
      <c r="A19" s="128"/>
      <c r="B19" s="131"/>
      <c r="C19" s="100">
        <v>2019</v>
      </c>
      <c r="D19" s="5">
        <f>'SR (X1)'!L19</f>
        <v>0.50549450549450547</v>
      </c>
      <c r="E19" s="5">
        <f>'SM (X2)'!H19</f>
        <v>0.74174484528918072</v>
      </c>
      <c r="F19" s="38">
        <f>'VAK (X3)'!G19</f>
        <v>0.18596813017311495</v>
      </c>
      <c r="G19" s="38">
        <f>'IOS (Z)'!G19</f>
        <v>1168490.5593140887</v>
      </c>
      <c r="H19" s="104">
        <f>'NIPER Tobin''s Q'!H19</f>
        <v>301769.45191863691</v>
      </c>
      <c r="I19" s="106"/>
      <c r="J19" s="9"/>
      <c r="K19" s="11"/>
      <c r="L19" s="10"/>
    </row>
    <row r="20" spans="1:12" x14ac:dyDescent="0.25">
      <c r="A20" s="128"/>
      <c r="B20" s="131"/>
      <c r="C20" s="100">
        <v>2020</v>
      </c>
      <c r="D20" s="5">
        <f>'SR (X1)'!L20</f>
        <v>0.68131868131868134</v>
      </c>
      <c r="E20" s="5">
        <f>'SM (X2)'!H20</f>
        <v>0.65971634625319442</v>
      </c>
      <c r="F20" s="38">
        <f>'VAK (X3)'!G20</f>
        <v>0.26082291255467338</v>
      </c>
      <c r="G20" s="38">
        <f>'IOS (Z)'!G20</f>
        <v>2238787.3287678719</v>
      </c>
      <c r="H20" s="104">
        <f>'NIPER Tobin''s Q'!H20</f>
        <v>761823.39191152866</v>
      </c>
      <c r="I20" s="106"/>
      <c r="J20" s="9"/>
      <c r="K20" s="11"/>
      <c r="L20" s="10"/>
    </row>
    <row r="21" spans="1:12" x14ac:dyDescent="0.25">
      <c r="A21" s="129"/>
      <c r="B21" s="132"/>
      <c r="C21" s="100">
        <v>2021</v>
      </c>
      <c r="D21" s="5">
        <f>'SR (X1)'!L21</f>
        <v>0.69230769230769229</v>
      </c>
      <c r="E21" s="5">
        <f>'SM (X2)'!H21</f>
        <v>0.57059255847240786</v>
      </c>
      <c r="F21" s="38">
        <f>'VAK (X3)'!G21</f>
        <v>0.25774635033727011</v>
      </c>
      <c r="G21" s="38">
        <f>'IOS (Z)'!G21</f>
        <v>1717780.5655885309</v>
      </c>
      <c r="H21" s="104">
        <f>'NIPER Tobin''s Q'!H21</f>
        <v>737628.32836774981</v>
      </c>
      <c r="I21" s="106"/>
      <c r="J21" s="9"/>
      <c r="K21" s="11"/>
      <c r="L21" s="10"/>
    </row>
    <row r="22" spans="1:12" x14ac:dyDescent="0.25">
      <c r="A22" s="127">
        <v>5</v>
      </c>
      <c r="B22" s="130" t="s">
        <v>42</v>
      </c>
      <c r="C22" s="100">
        <v>2018</v>
      </c>
      <c r="D22" s="5">
        <f>'SR (X1)'!L22</f>
        <v>0.13186813186813187</v>
      </c>
      <c r="E22" s="5">
        <f>'SM (X2)'!H22</f>
        <v>0.79640469093369037</v>
      </c>
      <c r="F22" s="38">
        <f>'VAK (X3)'!G22</f>
        <v>9.3022148230259505E-2</v>
      </c>
      <c r="G22" s="38">
        <f>'IOS (Z)'!G22</f>
        <v>38.882077794419416</v>
      </c>
      <c r="H22" s="104">
        <f>'NIPER Tobin''s Q'!H22</f>
        <v>8.7126133366288041</v>
      </c>
      <c r="I22" s="106"/>
      <c r="J22" s="9"/>
      <c r="K22" s="11"/>
      <c r="L22" s="10"/>
    </row>
    <row r="23" spans="1:12" x14ac:dyDescent="0.25">
      <c r="A23" s="128"/>
      <c r="B23" s="131"/>
      <c r="C23" s="100">
        <v>2019</v>
      </c>
      <c r="D23" s="5">
        <f>'SR (X1)'!L23</f>
        <v>0.12087912087912088</v>
      </c>
      <c r="E23" s="5">
        <f>'SM (X2)'!H23</f>
        <v>0.85601546281154139</v>
      </c>
      <c r="F23" s="38">
        <f>'VAK (X3)'!G23</f>
        <v>6.1414575672985833E-2</v>
      </c>
      <c r="G23" s="38">
        <f>'IOS (Z)'!G23</f>
        <v>35.693343339752879</v>
      </c>
      <c r="H23" s="104">
        <f>'NIPER Tobin''s Q'!H23</f>
        <v>5.9953049842946111</v>
      </c>
      <c r="I23" s="106"/>
      <c r="J23" s="9"/>
      <c r="K23" s="11"/>
      <c r="L23" s="10"/>
    </row>
    <row r="24" spans="1:12" x14ac:dyDescent="0.25">
      <c r="A24" s="128"/>
      <c r="B24" s="131"/>
      <c r="C24" s="100">
        <v>2020</v>
      </c>
      <c r="D24" s="5">
        <f>'SR (X1)'!L24</f>
        <v>0.12087912087912088</v>
      </c>
      <c r="E24" s="5">
        <f>'SM (X2)'!H24</f>
        <v>0.44760779476292806</v>
      </c>
      <c r="F24" s="38">
        <f>'VAK (X3)'!G24</f>
        <v>4.8257359111158832E-2</v>
      </c>
      <c r="G24" s="38">
        <f>'IOS (Z)'!G24</f>
        <v>6.3440352562332576</v>
      </c>
      <c r="H24" s="104">
        <f>'NIPER Tobin''s Q'!H24</f>
        <v>3.95200342005535</v>
      </c>
      <c r="I24" s="106"/>
      <c r="J24" s="9"/>
      <c r="K24" s="11"/>
      <c r="L24" s="10"/>
    </row>
    <row r="25" spans="1:12" x14ac:dyDescent="0.25">
      <c r="A25" s="129"/>
      <c r="B25" s="132"/>
      <c r="C25" s="100">
        <v>2021</v>
      </c>
      <c r="D25" s="5">
        <f>'SR (X1)'!L25</f>
        <v>0.31868131868131866</v>
      </c>
      <c r="E25" s="5">
        <f>'SM (X2)'!H25</f>
        <v>0.46383848923510096</v>
      </c>
      <c r="F25" s="38">
        <f>'VAK (X3)'!G25</f>
        <v>5.2928899281923028E-2</v>
      </c>
      <c r="G25" s="38">
        <f>'IOS (Z)'!G25</f>
        <v>5.5726262631620083</v>
      </c>
      <c r="H25" s="104">
        <f>'NIPER Tobin''s Q'!H25</f>
        <v>3.4516662054201972</v>
      </c>
      <c r="I25" s="106"/>
      <c r="J25" s="9"/>
      <c r="K25" s="11"/>
      <c r="L25" s="10"/>
    </row>
    <row r="26" spans="1:12" x14ac:dyDescent="0.25">
      <c r="A26" s="127">
        <v>6</v>
      </c>
      <c r="B26" s="130" t="s">
        <v>43</v>
      </c>
      <c r="C26" s="100">
        <v>2018</v>
      </c>
      <c r="D26" s="5">
        <f>'SR (X1)'!L26</f>
        <v>0.31868131868131866</v>
      </c>
      <c r="E26" s="5">
        <f>'SM (X2)'!H26</f>
        <v>0.4166503014586217</v>
      </c>
      <c r="F26" s="38">
        <f>'VAK (X3)'!G26</f>
        <v>5.5192213532666221E-2</v>
      </c>
      <c r="G26" s="38">
        <f>'IOS (Z)'!G26</f>
        <v>760767.22622871341</v>
      </c>
      <c r="H26" s="104">
        <f>'NIPER Tobin''s Q'!H26</f>
        <v>443793.74873098196</v>
      </c>
      <c r="I26" s="106"/>
      <c r="J26" s="9"/>
      <c r="K26" s="11"/>
      <c r="L26" s="10"/>
    </row>
    <row r="27" spans="1:12" x14ac:dyDescent="0.25">
      <c r="A27" s="128"/>
      <c r="B27" s="131"/>
      <c r="C27" s="100">
        <v>2019</v>
      </c>
      <c r="D27" s="5">
        <f>'SR (X1)'!L27</f>
        <v>0.4175824175824176</v>
      </c>
      <c r="E27" s="5">
        <f>'SM (X2)'!H27</f>
        <v>0.47440432726523013</v>
      </c>
      <c r="F27" s="38">
        <f>'VAK (X3)'!G27</f>
        <v>4.5883718164665084E-2</v>
      </c>
      <c r="G27" s="38">
        <f>'IOS (Z)'!G27</f>
        <v>624414.19432113087</v>
      </c>
      <c r="H27" s="104">
        <f>'NIPER Tobin''s Q'!H27</f>
        <v>328189.87293368136</v>
      </c>
      <c r="I27" s="106"/>
      <c r="J27" s="9"/>
      <c r="K27" s="11"/>
      <c r="L27" s="10"/>
    </row>
    <row r="28" spans="1:12" x14ac:dyDescent="0.25">
      <c r="A28" s="128"/>
      <c r="B28" s="131"/>
      <c r="C28" s="100">
        <v>2020</v>
      </c>
      <c r="D28" s="5">
        <f>'SR (X1)'!L28</f>
        <v>0.48351648351648352</v>
      </c>
      <c r="E28" s="5">
        <f>'SM (X2)'!H28</f>
        <v>0.50535051598464176</v>
      </c>
      <c r="F28" s="38">
        <f>'VAK (X3)'!G28</f>
        <v>4.1286228845279972E-2</v>
      </c>
      <c r="G28" s="38">
        <f>'IOS (Z)'!G28</f>
        <v>686743.94123839261</v>
      </c>
      <c r="H28" s="104">
        <f>'NIPER Tobin''s Q'!H28</f>
        <v>339698.04153476038</v>
      </c>
      <c r="I28" s="106"/>
      <c r="J28" s="9"/>
      <c r="K28" s="11"/>
      <c r="L28" s="10"/>
    </row>
    <row r="29" spans="1:12" x14ac:dyDescent="0.25">
      <c r="A29" s="129"/>
      <c r="B29" s="132"/>
      <c r="C29" s="100">
        <v>2021</v>
      </c>
      <c r="D29" s="5">
        <f>'SR (X1)'!L29</f>
        <v>0.42857142857142855</v>
      </c>
      <c r="E29" s="5">
        <f>'SM (X2)'!H29</f>
        <v>0.47778732876130103</v>
      </c>
      <c r="F29" s="38">
        <f>'VAK (X3)'!G29</f>
        <v>4.3157784571017502E-2</v>
      </c>
      <c r="G29" s="38">
        <f>'IOS (Z)'!G29</f>
        <v>533169.54877725348</v>
      </c>
      <c r="H29" s="104">
        <f>'NIPER Tobin''s Q'!H29</f>
        <v>278428.37207743013</v>
      </c>
      <c r="I29" s="106"/>
      <c r="J29" s="9"/>
      <c r="K29" s="11"/>
      <c r="L29" s="10"/>
    </row>
    <row r="30" spans="1:12" x14ac:dyDescent="0.25">
      <c r="A30" s="127">
        <v>7</v>
      </c>
      <c r="B30" s="130" t="s">
        <v>44</v>
      </c>
      <c r="C30" s="100">
        <v>2018</v>
      </c>
      <c r="D30" s="5">
        <f>'SR (X1)'!L30</f>
        <v>0.25274725274725274</v>
      </c>
      <c r="E30" s="5">
        <f>'SM (X2)'!H30</f>
        <v>0.41159253640776544</v>
      </c>
      <c r="F30" s="38">
        <f>'VAK (X3)'!G30</f>
        <v>5.7270590565840683E-2</v>
      </c>
      <c r="G30" s="38">
        <f>'IOS (Z)'!G30</f>
        <v>1.0295485185610536</v>
      </c>
      <c r="H30" s="104">
        <f>'NIPER Tobin''s Q'!H30</f>
        <v>1.0173865688594177</v>
      </c>
      <c r="I30" s="106"/>
      <c r="J30" s="9"/>
      <c r="K30" s="11"/>
      <c r="L30" s="10"/>
    </row>
    <row r="31" spans="1:12" x14ac:dyDescent="0.25">
      <c r="A31" s="128"/>
      <c r="B31" s="131"/>
      <c r="C31" s="100">
        <v>2019</v>
      </c>
      <c r="D31" s="5">
        <f>'SR (X1)'!L31</f>
        <v>0.30769230769230771</v>
      </c>
      <c r="E31" s="5">
        <f>'SM (X2)'!H31</f>
        <v>0.32938958862071499</v>
      </c>
      <c r="F31" s="38">
        <f>'VAK (X3)'!G31</f>
        <v>5.4671774239231648E-2</v>
      </c>
      <c r="G31" s="38">
        <f>'IOS (Z)'!G31</f>
        <v>0.66293558942697728</v>
      </c>
      <c r="H31" s="104">
        <f>'NIPER Tobin''s Q'!H31</f>
        <v>0.77396109696430893</v>
      </c>
      <c r="I31" s="106"/>
      <c r="J31" s="9"/>
      <c r="K31" s="11"/>
      <c r="L31" s="10"/>
    </row>
    <row r="32" spans="1:12" x14ac:dyDescent="0.25">
      <c r="A32" s="128"/>
      <c r="B32" s="131"/>
      <c r="C32" s="100">
        <v>2020</v>
      </c>
      <c r="D32" s="5">
        <f>'SR (X1)'!L32</f>
        <v>0.2967032967032967</v>
      </c>
      <c r="E32" s="5">
        <f>'SM (X2)'!H32</f>
        <v>0.35975657116545462</v>
      </c>
      <c r="F32" s="38">
        <f>'VAK (X3)'!G32</f>
        <v>5.4034843795252703E-2</v>
      </c>
      <c r="G32" s="38">
        <f>'IOS (Z)'!G32</f>
        <v>0.64723218670855176</v>
      </c>
      <c r="H32" s="104">
        <f>'NIPER Tobin''s Q'!H32</f>
        <v>0.77414272563581843</v>
      </c>
      <c r="I32" s="106"/>
      <c r="J32" s="9"/>
      <c r="K32" s="11"/>
      <c r="L32" s="10"/>
    </row>
    <row r="33" spans="1:12" x14ac:dyDescent="0.25">
      <c r="A33" s="129"/>
      <c r="B33" s="132"/>
      <c r="C33" s="100">
        <v>2021</v>
      </c>
      <c r="D33" s="5">
        <f>'SR (X1)'!L33</f>
        <v>0.48351648351648352</v>
      </c>
      <c r="E33" s="5">
        <f>'SM (X2)'!H33</f>
        <v>0.22231253508822327</v>
      </c>
      <c r="F33" s="38">
        <f>'VAK (X3)'!G33</f>
        <v>4.5307482465166193E-2</v>
      </c>
      <c r="G33" s="38">
        <f>'IOS (Z)'!G33</f>
        <v>0.77801782712331768</v>
      </c>
      <c r="H33" s="104">
        <f>'NIPER Tobin''s Q'!H33</f>
        <v>0.82736724671992523</v>
      </c>
      <c r="I33" s="106"/>
      <c r="J33" s="9"/>
      <c r="K33" s="11"/>
      <c r="L33" s="10"/>
    </row>
    <row r="34" spans="1:12" x14ac:dyDescent="0.25">
      <c r="A34" s="127">
        <v>8</v>
      </c>
      <c r="B34" s="130" t="s">
        <v>47</v>
      </c>
      <c r="C34" s="100">
        <v>2018</v>
      </c>
      <c r="D34" s="5">
        <f>'SR (X1)'!L34</f>
        <v>0.10989010989010989</v>
      </c>
      <c r="E34" s="5">
        <f>'SM (X2)'!H34</f>
        <v>0.55354340957557724</v>
      </c>
      <c r="F34" s="38">
        <f>'VAK (X3)'!G34</f>
        <v>0.12756558209061761</v>
      </c>
      <c r="G34" s="38">
        <f>'IOS (Z)'!G34</f>
        <v>12.879628611241316</v>
      </c>
      <c r="H34" s="104">
        <f>'NIPER Tobin''s Q'!H34</f>
        <v>6.303738485283219</v>
      </c>
      <c r="I34" s="106"/>
      <c r="J34" s="9"/>
      <c r="K34" s="11"/>
      <c r="L34" s="10"/>
    </row>
    <row r="35" spans="1:12" x14ac:dyDescent="0.25">
      <c r="A35" s="128"/>
      <c r="B35" s="131"/>
      <c r="C35" s="100">
        <v>2019</v>
      </c>
      <c r="D35" s="5">
        <f>'SR (X1)'!L35</f>
        <v>0.10989010989010989</v>
      </c>
      <c r="E35" s="5">
        <f>'SM (X2)'!H35</f>
        <v>0.45360851624806936</v>
      </c>
      <c r="F35" s="38">
        <f>'VAK (X3)'!G35</f>
        <v>0.11757360221115278</v>
      </c>
      <c r="G35" s="38">
        <f>'IOS (Z)'!G35</f>
        <v>1.2286192281069668</v>
      </c>
      <c r="H35" s="104">
        <f>'NIPER Tobin''s Q'!H35</f>
        <v>1.1249155992595867</v>
      </c>
      <c r="I35" s="106"/>
      <c r="J35" s="9"/>
      <c r="K35" s="11"/>
      <c r="L35" s="10"/>
    </row>
    <row r="36" spans="1:12" x14ac:dyDescent="0.25">
      <c r="A36" s="128"/>
      <c r="B36" s="131"/>
      <c r="C36" s="100">
        <v>2020</v>
      </c>
      <c r="D36" s="5">
        <f>'SR (X1)'!L36</f>
        <v>0.12087912087912088</v>
      </c>
      <c r="E36" s="5">
        <f>'SM (X2)'!H36</f>
        <v>0.41762514043300719</v>
      </c>
      <c r="F36" s="38">
        <f>'VAK (X3)'!G36</f>
        <v>0.12085888544830421</v>
      </c>
      <c r="G36" s="38">
        <f>'IOS (Z)'!G36</f>
        <v>12.285702555649848</v>
      </c>
      <c r="H36" s="104">
        <f>'NIPER Tobin''s Q'!H36</f>
        <v>7.5725094409614329</v>
      </c>
      <c r="I36" s="106"/>
      <c r="J36" s="9"/>
      <c r="K36" s="11"/>
      <c r="L36" s="10"/>
    </row>
    <row r="37" spans="1:12" x14ac:dyDescent="0.25">
      <c r="A37" s="129"/>
      <c r="B37" s="132"/>
      <c r="C37" s="100">
        <v>2021</v>
      </c>
      <c r="D37" s="5">
        <f>'SR (X1)'!L37</f>
        <v>0.35164835164835168</v>
      </c>
      <c r="E37" s="5">
        <f>'SM (X2)'!H37</f>
        <v>0.56894985330407011</v>
      </c>
      <c r="F37" s="38">
        <f>'VAK (X3)'!G37</f>
        <v>8.1640413207593146E-2</v>
      </c>
      <c r="G37" s="38">
        <f>'IOS (Z)'!G37</f>
        <v>2.9880957138981827</v>
      </c>
      <c r="H37" s="104">
        <f>'NIPER Tobin''s Q'!H37</f>
        <v>1.8569689491213612</v>
      </c>
      <c r="I37" s="106"/>
      <c r="J37" s="9"/>
      <c r="K37" s="11"/>
      <c r="L37" s="10"/>
    </row>
    <row r="38" spans="1:12" x14ac:dyDescent="0.25">
      <c r="A38" s="127">
        <v>9</v>
      </c>
      <c r="B38" s="130" t="s">
        <v>52</v>
      </c>
      <c r="C38" s="100">
        <v>2018</v>
      </c>
      <c r="D38" s="5">
        <f>'SR (X1)'!L38</f>
        <v>0.12087912087912088</v>
      </c>
      <c r="E38" s="5">
        <f>'SM (X2)'!H38</f>
        <v>0.59464053556266916</v>
      </c>
      <c r="F38" s="38">
        <f>'VAK (X3)'!G38</f>
        <v>5.1855694852055982E-2</v>
      </c>
      <c r="G38" s="38">
        <f>'IOS (Z)'!G38</f>
        <v>1602.2159079490982</v>
      </c>
      <c r="H38" s="104">
        <f>'NIPER Tobin''s Q'!H38</f>
        <v>1.2441139179218874</v>
      </c>
      <c r="I38" s="106"/>
      <c r="J38" s="9"/>
      <c r="K38" s="11"/>
      <c r="L38" s="10"/>
    </row>
    <row r="39" spans="1:12" x14ac:dyDescent="0.25">
      <c r="A39" s="128"/>
      <c r="B39" s="131"/>
      <c r="C39" s="100">
        <v>2019</v>
      </c>
      <c r="D39" s="5">
        <f>'SR (X1)'!L39</f>
        <v>0.17582417582417584</v>
      </c>
      <c r="E39" s="5">
        <f>'SM (X2)'!H39</f>
        <v>0.63264475386382191</v>
      </c>
      <c r="F39" s="38">
        <f>'VAK (X3)'!G39</f>
        <v>5.1878954188823927E-2</v>
      </c>
      <c r="G39" s="38">
        <f>'IOS (Z)'!G39</f>
        <v>0.82079893285120553</v>
      </c>
      <c r="H39" s="104">
        <f>'NIPER Tobin''s Q'!H39</f>
        <v>0.93416954786968887</v>
      </c>
      <c r="I39" s="106"/>
      <c r="J39" s="9"/>
      <c r="K39" s="11"/>
      <c r="L39" s="10"/>
    </row>
    <row r="40" spans="1:12" x14ac:dyDescent="0.25">
      <c r="A40" s="128"/>
      <c r="B40" s="131"/>
      <c r="C40" s="100">
        <v>2020</v>
      </c>
      <c r="D40" s="5">
        <f>'SR (X1)'!L40</f>
        <v>0.18681318681318682</v>
      </c>
      <c r="E40" s="5">
        <f>'SM (X2)'!H40</f>
        <v>0.72751594004886289</v>
      </c>
      <c r="F40" s="38">
        <f>'VAK (X3)'!G40</f>
        <v>5.3710289358904977E-2</v>
      </c>
      <c r="G40" s="38">
        <f>'IOS (Z)'!G40</f>
        <v>1.4360840715305496</v>
      </c>
      <c r="H40" s="104">
        <f>'NIPER Tobin''s Q'!H40</f>
        <v>1.1188259582906663</v>
      </c>
      <c r="I40" s="106"/>
      <c r="J40" s="9"/>
      <c r="K40" s="11"/>
      <c r="L40" s="10"/>
    </row>
    <row r="41" spans="1:12" x14ac:dyDescent="0.25">
      <c r="A41" s="129"/>
      <c r="B41" s="132"/>
      <c r="C41" s="100">
        <v>2021</v>
      </c>
      <c r="D41" s="5">
        <f>'SR (X1)'!L41</f>
        <v>0.35164835164835168</v>
      </c>
      <c r="E41" s="5">
        <f>'SM (X2)'!H41</f>
        <v>0.84001132180058702</v>
      </c>
      <c r="F41" s="38">
        <f>'VAK (X3)'!G41</f>
        <v>6.1383972227412098E-2</v>
      </c>
      <c r="G41" s="38">
        <f>'IOS (Z)'!G41</f>
        <v>1.9158832537526211</v>
      </c>
      <c r="H41" s="104">
        <f>'NIPER Tobin''s Q'!H41</f>
        <v>1.1465309511528594</v>
      </c>
      <c r="I41" s="106"/>
      <c r="J41" s="9"/>
      <c r="K41" s="11"/>
      <c r="L41" s="10"/>
    </row>
    <row r="42" spans="1:12" x14ac:dyDescent="0.25">
      <c r="A42" s="127">
        <v>10</v>
      </c>
      <c r="B42" s="130" t="s">
        <v>54</v>
      </c>
      <c r="C42" s="100">
        <v>2018</v>
      </c>
      <c r="D42" s="5">
        <f>'SR (X1)'!L42</f>
        <v>0.10989010989010989</v>
      </c>
      <c r="E42" s="5">
        <f>'SM (X2)'!H42</f>
        <v>0.43612088647447755</v>
      </c>
      <c r="F42" s="38">
        <f>'VAK (X3)'!G42</f>
        <v>8.369876320268696E-2</v>
      </c>
      <c r="G42" s="38">
        <f>'IOS (Z)'!G42</f>
        <v>35.143886118054681</v>
      </c>
      <c r="H42" s="104">
        <f>'NIPER Tobin''s Q'!H42</f>
        <v>20.253024236565064</v>
      </c>
      <c r="I42" s="106"/>
      <c r="J42" s="9"/>
      <c r="K42" s="11"/>
      <c r="L42" s="10"/>
    </row>
    <row r="43" spans="1:12" x14ac:dyDescent="0.25">
      <c r="A43" s="128"/>
      <c r="B43" s="131"/>
      <c r="C43" s="100">
        <v>2019</v>
      </c>
      <c r="D43" s="5">
        <f>'SR (X1)'!L43</f>
        <v>0.19780219780219779</v>
      </c>
      <c r="E43" s="5">
        <f>'SM (X2)'!H43</f>
        <v>0.37474829717543395</v>
      </c>
      <c r="F43" s="38">
        <f>'VAK (X3)'!G43</f>
        <v>8.8318054850115693E-2</v>
      </c>
      <c r="G43" s="38">
        <f>'IOS (Z)'!G43</f>
        <v>1.4159770708249377</v>
      </c>
      <c r="H43" s="104">
        <f>'NIPER Tobin''s Q'!H43</f>
        <v>1.2600903718692675</v>
      </c>
      <c r="I43" s="106"/>
      <c r="J43" s="9"/>
      <c r="K43" s="11"/>
      <c r="L43" s="10"/>
    </row>
    <row r="44" spans="1:12" x14ac:dyDescent="0.25">
      <c r="A44" s="128"/>
      <c r="B44" s="131"/>
      <c r="C44" s="100">
        <v>2020</v>
      </c>
      <c r="D44" s="5">
        <f>'SR (X1)'!L44</f>
        <v>0.26373626373626374</v>
      </c>
      <c r="E44" s="5">
        <f>'SM (X2)'!H44</f>
        <v>0.30151198347737607</v>
      </c>
      <c r="F44" s="38">
        <f>'VAK (X3)'!G44</f>
        <v>9.4951931471431855E-2</v>
      </c>
      <c r="G44" s="38">
        <f>'IOS (Z)'!G44</f>
        <v>5.5177605783752055</v>
      </c>
      <c r="H44" s="104">
        <f>'NIPER Tobin''s Q'!H44</f>
        <v>4.1556016255133992</v>
      </c>
      <c r="I44" s="106"/>
      <c r="J44" s="9"/>
      <c r="K44" s="11"/>
      <c r="L44" s="10"/>
    </row>
    <row r="45" spans="1:12" x14ac:dyDescent="0.25">
      <c r="A45" s="129"/>
      <c r="B45" s="132"/>
      <c r="C45" s="100">
        <v>2021</v>
      </c>
      <c r="D45" s="5">
        <f>'SR (X1)'!L45</f>
        <v>0.38461538461538464</v>
      </c>
      <c r="E45" s="5">
        <f>'SM (X2)'!H45</f>
        <v>0.37804118602724918</v>
      </c>
      <c r="F45" s="38">
        <f>'VAK (X3)'!G45</f>
        <v>9.7074634092269296E-2</v>
      </c>
      <c r="G45" s="38">
        <f>'IOS (Z)'!G45</f>
        <v>2.1981316045996708</v>
      </c>
      <c r="H45" s="104">
        <f>'NIPER Tobin''s Q'!H45</f>
        <v>1.7451885117800803</v>
      </c>
      <c r="I45" s="106"/>
      <c r="J45" s="9"/>
      <c r="K45" s="11"/>
      <c r="L45" s="10"/>
    </row>
    <row r="46" spans="1:12" x14ac:dyDescent="0.25">
      <c r="A46" s="127">
        <v>11</v>
      </c>
      <c r="B46" s="130" t="s">
        <v>55</v>
      </c>
      <c r="C46" s="100">
        <v>2018</v>
      </c>
      <c r="D46" s="5">
        <f>'SR (X1)'!L46</f>
        <v>0.18681318681318682</v>
      </c>
      <c r="E46" s="5">
        <f>'SM (X2)'!H46</f>
        <v>0.59009662074546509</v>
      </c>
      <c r="F46" s="38">
        <f>'VAK (X3)'!G46</f>
        <v>5.8272050668985872E-2</v>
      </c>
      <c r="G46" s="38">
        <f>'IOS (Z)'!G46</f>
        <v>0.49315572745701991</v>
      </c>
      <c r="H46" s="104">
        <f>'NIPER Tobin''s Q'!H46</f>
        <v>0.79224281992882595</v>
      </c>
      <c r="I46" s="106"/>
      <c r="J46" s="9"/>
      <c r="K46" s="11"/>
      <c r="L46" s="10"/>
    </row>
    <row r="47" spans="1:12" x14ac:dyDescent="0.25">
      <c r="A47" s="128"/>
      <c r="B47" s="131"/>
      <c r="C47" s="100">
        <v>2019</v>
      </c>
      <c r="D47" s="5">
        <f>'SR (X1)'!L47</f>
        <v>0.2087912087912088</v>
      </c>
      <c r="E47" s="5">
        <f>'SM (X2)'!H47</f>
        <v>0.6539741509409841</v>
      </c>
      <c r="F47" s="38">
        <f>'VAK (X3)'!G47</f>
        <v>4.6118739228626589E-2</v>
      </c>
      <c r="G47" s="38">
        <f>'IOS (Z)'!G47</f>
        <v>0.44101411985503658</v>
      </c>
      <c r="H47" s="104">
        <f>'NIPER Tobin''s Q'!H47</f>
        <v>0.80657643621083774</v>
      </c>
      <c r="I47" s="106"/>
      <c r="J47" s="9"/>
      <c r="K47" s="11"/>
      <c r="L47" s="10"/>
    </row>
    <row r="48" spans="1:12" x14ac:dyDescent="0.25">
      <c r="A48" s="128"/>
      <c r="B48" s="131"/>
      <c r="C48" s="100">
        <v>2020</v>
      </c>
      <c r="D48" s="5">
        <f>'SR (X1)'!L48</f>
        <v>0.25274725274725274</v>
      </c>
      <c r="E48" s="5">
        <f>'SM (X2)'!H48</f>
        <v>0.66067124017146683</v>
      </c>
      <c r="F48" s="38">
        <f>'VAK (X3)'!G48</f>
        <v>4.2902993175589682E-2</v>
      </c>
      <c r="G48" s="38">
        <f>'IOS (Z)'!G48</f>
        <v>0.46222072618074561</v>
      </c>
      <c r="H48" s="104">
        <f>'NIPER Tobin''s Q'!H48</f>
        <v>0.81751602595342321</v>
      </c>
      <c r="I48" s="106"/>
      <c r="J48" s="9"/>
      <c r="K48" s="11"/>
      <c r="L48" s="10"/>
    </row>
    <row r="49" spans="1:12" x14ac:dyDescent="0.25">
      <c r="A49" s="129"/>
      <c r="B49" s="132"/>
      <c r="C49" s="100">
        <v>2021</v>
      </c>
      <c r="D49" s="5">
        <f>'SR (X1)'!L49</f>
        <v>0.36263736263736263</v>
      </c>
      <c r="E49" s="5">
        <f>'SM (X2)'!H49</f>
        <v>0.62675650300046437</v>
      </c>
      <c r="F49" s="38">
        <f>'VAK (X3)'!G49</f>
        <v>4.4475980837067226E-2</v>
      </c>
      <c r="G49" s="38">
        <f>'IOS (Z)'!G49</f>
        <v>0.32751593519887623</v>
      </c>
      <c r="H49" s="104">
        <f>'NIPER Tobin''s Q'!H49</f>
        <v>0.7489996959771662</v>
      </c>
      <c r="I49" s="106"/>
      <c r="J49" s="9"/>
      <c r="K49" s="11"/>
      <c r="L49" s="10"/>
    </row>
    <row r="50" spans="1:12" x14ac:dyDescent="0.25">
      <c r="A50" s="127">
        <v>12</v>
      </c>
      <c r="B50" s="130" t="s">
        <v>57</v>
      </c>
      <c r="C50" s="100">
        <v>2018</v>
      </c>
      <c r="D50" s="5">
        <f>'SR (X1)'!L50</f>
        <v>0.14285714285714285</v>
      </c>
      <c r="E50" s="5">
        <f>'SM (X2)'!H50</f>
        <v>0.64445939069745217</v>
      </c>
      <c r="F50" s="38">
        <f>'VAK (X3)'!G50</f>
        <v>4.5392391651754183E-2</v>
      </c>
      <c r="G50" s="38">
        <f>'IOS (Z)'!G50</f>
        <v>17.602841413376453</v>
      </c>
      <c r="H50" s="104">
        <f>'NIPER Tobin''s Q'!H50</f>
        <v>6.9029843522654373</v>
      </c>
      <c r="I50" s="106"/>
      <c r="J50" s="9"/>
      <c r="K50" s="11"/>
      <c r="L50" s="10"/>
    </row>
    <row r="51" spans="1:12" x14ac:dyDescent="0.25">
      <c r="A51" s="128"/>
      <c r="B51" s="131"/>
      <c r="C51" s="100">
        <v>2019</v>
      </c>
      <c r="D51" s="5">
        <f>'SR (X1)'!L51</f>
        <v>0.19780219780219779</v>
      </c>
      <c r="E51" s="5">
        <f>'SM (X2)'!H51</f>
        <v>0.77814631461866113</v>
      </c>
      <c r="F51" s="38">
        <f>'VAK (X3)'!G51</f>
        <v>2.7958489828607314E-2</v>
      </c>
      <c r="G51" s="38">
        <f>'IOS (Z)'!G51</f>
        <v>1.2452403652628437</v>
      </c>
      <c r="H51" s="104">
        <f>'NIPER Tobin''s Q'!H51</f>
        <v>1.0544074788378275</v>
      </c>
      <c r="I51" s="106"/>
      <c r="J51" s="9"/>
      <c r="K51" s="11"/>
      <c r="L51" s="10"/>
    </row>
    <row r="52" spans="1:12" x14ac:dyDescent="0.25">
      <c r="A52" s="128"/>
      <c r="B52" s="131"/>
      <c r="C52" s="100">
        <v>2020</v>
      </c>
      <c r="D52" s="5">
        <f>'SR (X1)'!L52</f>
        <v>0.16483516483516483</v>
      </c>
      <c r="E52" s="5">
        <f>'SM (X2)'!H52</f>
        <v>0.87504895005536087</v>
      </c>
      <c r="F52" s="38">
        <f>'VAK (X3)'!G52</f>
        <v>3.4849987977694563E-2</v>
      </c>
      <c r="G52" s="38">
        <f>'IOS (Z)'!G52</f>
        <v>2.4034310263668317</v>
      </c>
      <c r="H52" s="104">
        <f>'NIPER Tobin''s Q'!H52</f>
        <v>1.175360180269418</v>
      </c>
      <c r="I52" s="106"/>
      <c r="J52" s="9"/>
      <c r="K52" s="11"/>
      <c r="L52" s="10"/>
    </row>
    <row r="53" spans="1:12" x14ac:dyDescent="0.25">
      <c r="A53" s="129"/>
      <c r="B53" s="132"/>
      <c r="C53" s="100">
        <v>2021</v>
      </c>
      <c r="D53" s="5">
        <f>'SR (X1)'!L53</f>
        <v>0.14285714285714285</v>
      </c>
      <c r="E53" s="5">
        <f>'SM (X2)'!H53</f>
        <v>1.1490169555473082</v>
      </c>
      <c r="F53" s="38">
        <f>'VAK (X3)'!G53</f>
        <v>4.6549179621133037E-2</v>
      </c>
      <c r="G53" s="38">
        <f>'IOS (Z)'!G53</f>
        <v>-1.2741259912902307</v>
      </c>
      <c r="H53" s="104">
        <f>'NIPER Tobin''s Q'!H53</f>
        <v>1.3388833317530746</v>
      </c>
      <c r="I53" s="106"/>
      <c r="J53" s="9"/>
      <c r="K53" s="11"/>
      <c r="L53" s="10"/>
    </row>
    <row r="54" spans="1:12" x14ac:dyDescent="0.25">
      <c r="A54" s="127">
        <v>13</v>
      </c>
      <c r="B54" s="130" t="s">
        <v>58</v>
      </c>
      <c r="C54" s="100">
        <v>2018</v>
      </c>
      <c r="D54" s="5">
        <f>'SR (X1)'!L54</f>
        <v>0.12087912087912088</v>
      </c>
      <c r="E54" s="5">
        <f>'SM (X2)'!H54</f>
        <v>0.55473606840426593</v>
      </c>
      <c r="F54" s="38">
        <f>'VAK (X3)'!G54</f>
        <v>1.6490632802444068E-2</v>
      </c>
      <c r="G54" s="38">
        <f>'IOS (Z)'!G54</f>
        <v>0.4470808003120525</v>
      </c>
      <c r="H54" s="104">
        <f>'NIPER Tobin''s Q'!H54</f>
        <v>0.75380502329217769</v>
      </c>
      <c r="I54" s="106"/>
      <c r="J54" s="9"/>
      <c r="K54" s="11"/>
      <c r="L54" s="10"/>
    </row>
    <row r="55" spans="1:12" x14ac:dyDescent="0.25">
      <c r="A55" s="128"/>
      <c r="B55" s="131"/>
      <c r="C55" s="100">
        <v>2019</v>
      </c>
      <c r="D55" s="5">
        <f>'SR (X1)'!L55</f>
        <v>0.16483516483516483</v>
      </c>
      <c r="E55" s="5">
        <f>'SM (X2)'!H55</f>
        <v>0.59959172427463303</v>
      </c>
      <c r="F55" s="38">
        <f>'VAK (X3)'!G55</f>
        <v>1.634561218797775E-2</v>
      </c>
      <c r="G55" s="38">
        <f>'IOS (Z)'!G55</f>
        <v>0.28987812226440574</v>
      </c>
      <c r="H55" s="104">
        <f>'NIPER Tobin''s Q'!H55</f>
        <v>0.71566132338103083</v>
      </c>
      <c r="I55" s="106"/>
      <c r="J55" s="9"/>
      <c r="K55" s="11"/>
      <c r="L55" s="10"/>
    </row>
    <row r="56" spans="1:12" x14ac:dyDescent="0.25">
      <c r="A56" s="128"/>
      <c r="B56" s="131"/>
      <c r="C56" s="100">
        <v>2020</v>
      </c>
      <c r="D56" s="5">
        <f>'SR (X1)'!L56</f>
        <v>0.19780219780219779</v>
      </c>
      <c r="E56" s="5">
        <f>'SM (X2)'!H56</f>
        <v>0.6688971476138712</v>
      </c>
      <c r="F56" s="38">
        <f>'VAK (X3)'!G56</f>
        <v>1.7493343686241513E-2</v>
      </c>
      <c r="G56" s="38">
        <f>'IOS (Z)'!G56</f>
        <v>0.29477581563092792</v>
      </c>
      <c r="H56" s="104">
        <f>'NIPER Tobin''s Q'!H56</f>
        <v>0.76649826098371909</v>
      </c>
      <c r="I56" s="106"/>
      <c r="J56" s="9"/>
      <c r="K56" s="11"/>
      <c r="L56" s="10"/>
    </row>
    <row r="57" spans="1:12" x14ac:dyDescent="0.25">
      <c r="A57" s="129"/>
      <c r="B57" s="132"/>
      <c r="C57" s="100">
        <v>2021</v>
      </c>
      <c r="D57" s="5">
        <f>'SR (X1)'!L57</f>
        <v>0.36263736263736263</v>
      </c>
      <c r="E57" s="5">
        <f>'SM (X2)'!H57</f>
        <v>0.70351499580041466</v>
      </c>
      <c r="F57" s="38">
        <f>'VAK (X3)'!G57</f>
        <v>1.7586640710026486E-2</v>
      </c>
      <c r="G57" s="38">
        <f>'IOS (Z)'!G57</f>
        <v>0.3008634400834711</v>
      </c>
      <c r="H57" s="104">
        <f>'NIPER Tobin''s Q'!H57</f>
        <v>0.79271649409706435</v>
      </c>
      <c r="I57" s="106"/>
      <c r="J57" s="9"/>
      <c r="K57" s="11"/>
      <c r="L57" s="10"/>
    </row>
    <row r="58" spans="1:12" x14ac:dyDescent="0.25">
      <c r="A58" s="39"/>
      <c r="B58" s="40"/>
      <c r="C58" s="40"/>
      <c r="D58" s="41"/>
      <c r="E58" s="41"/>
      <c r="F58" s="42"/>
      <c r="G58" s="42"/>
      <c r="H58" s="17"/>
      <c r="I58" s="10"/>
      <c r="J58" s="10"/>
      <c r="K58" s="10"/>
      <c r="L58" s="10"/>
    </row>
  </sheetData>
  <mergeCells count="27">
    <mergeCell ref="A6:A9"/>
    <mergeCell ref="B6:B9"/>
    <mergeCell ref="A10:A13"/>
    <mergeCell ref="B10:B13"/>
    <mergeCell ref="A14:A17"/>
    <mergeCell ref="B14:B17"/>
    <mergeCell ref="B18:B21"/>
    <mergeCell ref="A22:A25"/>
    <mergeCell ref="B22:B25"/>
    <mergeCell ref="A26:A29"/>
    <mergeCell ref="B26:B29"/>
    <mergeCell ref="A54:A57"/>
    <mergeCell ref="B54:B57"/>
    <mergeCell ref="D2:F2"/>
    <mergeCell ref="A42:A45"/>
    <mergeCell ref="B42:B45"/>
    <mergeCell ref="A46:A49"/>
    <mergeCell ref="B46:B49"/>
    <mergeCell ref="A50:A53"/>
    <mergeCell ref="B50:B53"/>
    <mergeCell ref="A30:A33"/>
    <mergeCell ref="B30:B33"/>
    <mergeCell ref="A34:A37"/>
    <mergeCell ref="B34:B37"/>
    <mergeCell ref="A38:A41"/>
    <mergeCell ref="B38:B41"/>
    <mergeCell ref="A18:A2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96"/>
  <sheetViews>
    <sheetView zoomScaleNormal="100" workbookViewId="0">
      <selection activeCell="M7" sqref="M7"/>
    </sheetView>
  </sheetViews>
  <sheetFormatPr defaultRowHeight="15" x14ac:dyDescent="0.25"/>
  <cols>
    <col min="1" max="1" width="6.42578125" style="1" customWidth="1"/>
    <col min="2" max="2" width="14.28515625" style="1" customWidth="1"/>
    <col min="3" max="3" width="11.42578125" style="1" customWidth="1"/>
    <col min="4" max="4" width="10" style="1" customWidth="1"/>
    <col min="5" max="7" width="10" style="34" customWidth="1"/>
    <col min="8" max="9" width="10" customWidth="1"/>
    <col min="10" max="11" width="12.140625" customWidth="1"/>
    <col min="12" max="12" width="17.85546875" customWidth="1"/>
  </cols>
  <sheetData>
    <row r="1" spans="1:27" x14ac:dyDescent="0.25">
      <c r="A1" s="35" t="s">
        <v>82</v>
      </c>
    </row>
    <row r="2" spans="1:27" x14ac:dyDescent="0.25">
      <c r="B2" s="36"/>
      <c r="C2" s="36"/>
      <c r="D2" s="36"/>
      <c r="E2" s="37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</row>
    <row r="3" spans="1:27" x14ac:dyDescent="0.25">
      <c r="D3" s="35" t="s">
        <v>120</v>
      </c>
      <c r="P3" s="10"/>
      <c r="Q3" s="11"/>
      <c r="R3" s="11"/>
      <c r="S3" s="101"/>
      <c r="T3" s="102"/>
      <c r="U3" s="102"/>
      <c r="V3" s="102"/>
      <c r="W3" s="10"/>
      <c r="X3" s="10"/>
      <c r="Y3" s="10"/>
      <c r="Z3" s="10"/>
      <c r="AA3" s="10"/>
    </row>
    <row r="4" spans="1:27" x14ac:dyDescent="0.25">
      <c r="P4" s="10"/>
      <c r="Q4" s="11"/>
      <c r="R4" s="11"/>
      <c r="S4" s="11"/>
      <c r="T4" s="102"/>
      <c r="U4" s="102"/>
      <c r="V4" s="102"/>
      <c r="W4" s="10"/>
      <c r="X4" s="10"/>
      <c r="Y4" s="10"/>
      <c r="Z4" s="10"/>
      <c r="AA4" s="10"/>
    </row>
    <row r="5" spans="1:27" s="45" customFormat="1" ht="30" customHeight="1" x14ac:dyDescent="0.25">
      <c r="A5" s="47" t="s">
        <v>0</v>
      </c>
      <c r="B5" s="48" t="s">
        <v>8</v>
      </c>
      <c r="C5" s="48" t="s">
        <v>70</v>
      </c>
      <c r="D5" s="47" t="s">
        <v>83</v>
      </c>
      <c r="E5" s="47" t="s">
        <v>84</v>
      </c>
      <c r="F5" s="47" t="s">
        <v>85</v>
      </c>
      <c r="G5" s="47" t="s">
        <v>86</v>
      </c>
      <c r="H5" s="47" t="s">
        <v>87</v>
      </c>
      <c r="I5" s="47" t="s">
        <v>88</v>
      </c>
      <c r="J5" s="47" t="s">
        <v>89</v>
      </c>
      <c r="K5" s="47" t="s">
        <v>90</v>
      </c>
      <c r="L5" s="47" t="s">
        <v>119</v>
      </c>
      <c r="P5" s="40"/>
      <c r="Q5" s="103"/>
      <c r="R5" s="103"/>
      <c r="S5" s="103"/>
      <c r="T5" s="103"/>
      <c r="U5" s="103"/>
      <c r="V5" s="103"/>
      <c r="W5" s="103"/>
      <c r="X5" s="103"/>
      <c r="Y5" s="103"/>
      <c r="Z5" s="103"/>
      <c r="AA5" s="103"/>
    </row>
    <row r="6" spans="1:27" ht="17.25" customHeight="1" x14ac:dyDescent="0.25">
      <c r="A6" s="127">
        <v>1</v>
      </c>
      <c r="B6" s="130" t="s">
        <v>17</v>
      </c>
      <c r="C6" s="96">
        <v>2018</v>
      </c>
      <c r="D6" s="5">
        <v>6</v>
      </c>
      <c r="E6" s="38">
        <v>15</v>
      </c>
      <c r="F6" s="38">
        <v>11</v>
      </c>
      <c r="G6" s="38">
        <v>2</v>
      </c>
      <c r="H6" s="93">
        <v>4</v>
      </c>
      <c r="I6" s="93">
        <v>3</v>
      </c>
      <c r="J6" s="93">
        <f>SUM(D6:I6)</f>
        <v>41</v>
      </c>
      <c r="K6" s="5">
        <v>91</v>
      </c>
      <c r="L6" s="4">
        <f>J6/K6</f>
        <v>0.45054945054945056</v>
      </c>
      <c r="P6" s="10"/>
      <c r="Q6" s="9"/>
      <c r="R6" s="10"/>
      <c r="S6" s="11"/>
      <c r="T6" s="102"/>
      <c r="U6" s="102"/>
      <c r="V6" s="102"/>
      <c r="W6" s="10"/>
      <c r="X6" s="10"/>
      <c r="Y6" s="10"/>
      <c r="Z6" s="10"/>
      <c r="AA6" s="10"/>
    </row>
    <row r="7" spans="1:27" ht="17.25" customHeight="1" x14ac:dyDescent="0.25">
      <c r="A7" s="128"/>
      <c r="B7" s="131"/>
      <c r="C7" s="96">
        <v>2019</v>
      </c>
      <c r="D7" s="5">
        <v>5</v>
      </c>
      <c r="E7" s="38">
        <v>22</v>
      </c>
      <c r="F7" s="38">
        <v>13</v>
      </c>
      <c r="G7" s="38">
        <v>3</v>
      </c>
      <c r="H7" s="95">
        <v>6</v>
      </c>
      <c r="I7" s="95">
        <v>3</v>
      </c>
      <c r="J7" s="99">
        <f t="shared" ref="J7:J53" si="0">SUM(D7:I7)</f>
        <v>52</v>
      </c>
      <c r="K7" s="5">
        <v>91</v>
      </c>
      <c r="L7" s="4">
        <f t="shared" ref="L7:L53" si="1">J7/K7</f>
        <v>0.5714285714285714</v>
      </c>
      <c r="P7" s="10"/>
      <c r="Q7" s="9"/>
      <c r="R7" s="10"/>
      <c r="S7" s="11"/>
      <c r="T7" s="102"/>
      <c r="U7" s="102"/>
      <c r="V7" s="102"/>
      <c r="W7" s="10"/>
      <c r="X7" s="10"/>
      <c r="Y7" s="10"/>
      <c r="Z7" s="10"/>
      <c r="AA7" s="10"/>
    </row>
    <row r="8" spans="1:27" ht="17.25" customHeight="1" x14ac:dyDescent="0.25">
      <c r="A8" s="128"/>
      <c r="B8" s="131"/>
      <c r="C8" s="96">
        <v>2020</v>
      </c>
      <c r="D8" s="5">
        <v>6</v>
      </c>
      <c r="E8" s="38">
        <v>24</v>
      </c>
      <c r="F8" s="38">
        <v>14</v>
      </c>
      <c r="G8" s="38">
        <v>3</v>
      </c>
      <c r="H8" s="95">
        <v>7</v>
      </c>
      <c r="I8" s="95">
        <v>6</v>
      </c>
      <c r="J8" s="99">
        <f t="shared" si="0"/>
        <v>60</v>
      </c>
      <c r="K8" s="5">
        <v>91</v>
      </c>
      <c r="L8" s="4">
        <f t="shared" si="1"/>
        <v>0.65934065934065933</v>
      </c>
      <c r="P8" s="10"/>
      <c r="Q8" s="9"/>
      <c r="R8" s="10"/>
      <c r="S8" s="11"/>
      <c r="T8" s="102"/>
      <c r="U8" s="102"/>
      <c r="V8" s="102"/>
      <c r="W8" s="10"/>
      <c r="X8" s="10"/>
      <c r="Y8" s="10"/>
      <c r="Z8" s="10"/>
      <c r="AA8" s="10"/>
    </row>
    <row r="9" spans="1:27" ht="17.25" customHeight="1" x14ac:dyDescent="0.25">
      <c r="A9" s="129"/>
      <c r="B9" s="132"/>
      <c r="C9" s="96">
        <v>2021</v>
      </c>
      <c r="D9" s="5">
        <v>6</v>
      </c>
      <c r="E9" s="38">
        <v>24</v>
      </c>
      <c r="F9" s="38">
        <v>15</v>
      </c>
      <c r="G9" s="38">
        <v>5</v>
      </c>
      <c r="H9" s="95">
        <v>7</v>
      </c>
      <c r="I9" s="95">
        <v>5</v>
      </c>
      <c r="J9" s="99">
        <f t="shared" si="0"/>
        <v>62</v>
      </c>
      <c r="K9" s="5">
        <v>91</v>
      </c>
      <c r="L9" s="4">
        <f t="shared" si="1"/>
        <v>0.68131868131868134</v>
      </c>
      <c r="P9" s="10"/>
      <c r="Q9" s="9"/>
      <c r="R9" s="10"/>
      <c r="S9" s="11"/>
      <c r="T9" s="102"/>
      <c r="U9" s="102"/>
      <c r="V9" s="102"/>
      <c r="W9" s="10"/>
      <c r="X9" s="10"/>
      <c r="Y9" s="10"/>
      <c r="Z9" s="10"/>
      <c r="AA9" s="10"/>
    </row>
    <row r="10" spans="1:27" ht="17.25" customHeight="1" x14ac:dyDescent="0.25">
      <c r="A10" s="127">
        <v>2</v>
      </c>
      <c r="B10" s="130" t="s">
        <v>18</v>
      </c>
      <c r="C10" s="96">
        <v>2018</v>
      </c>
      <c r="D10" s="5">
        <v>8</v>
      </c>
      <c r="E10" s="38">
        <v>17</v>
      </c>
      <c r="F10" s="38">
        <v>11</v>
      </c>
      <c r="G10" s="38">
        <v>5</v>
      </c>
      <c r="H10" s="94">
        <v>8</v>
      </c>
      <c r="I10" s="94">
        <v>6</v>
      </c>
      <c r="J10" s="99">
        <f t="shared" si="0"/>
        <v>55</v>
      </c>
      <c r="K10" s="5">
        <v>91</v>
      </c>
      <c r="L10" s="4">
        <f t="shared" si="1"/>
        <v>0.60439560439560436</v>
      </c>
      <c r="P10" s="10"/>
      <c r="Q10" s="9"/>
      <c r="R10" s="10"/>
      <c r="S10" s="11"/>
      <c r="T10" s="102"/>
      <c r="U10" s="102"/>
      <c r="V10" s="102"/>
      <c r="W10" s="10"/>
      <c r="X10" s="10"/>
      <c r="Y10" s="10"/>
      <c r="Z10" s="10"/>
      <c r="AA10" s="10"/>
    </row>
    <row r="11" spans="1:27" ht="17.25" customHeight="1" x14ac:dyDescent="0.25">
      <c r="A11" s="128"/>
      <c r="B11" s="131"/>
      <c r="C11" s="96">
        <v>2019</v>
      </c>
      <c r="D11" s="5">
        <v>7</v>
      </c>
      <c r="E11" s="38">
        <v>22</v>
      </c>
      <c r="F11" s="38">
        <v>12</v>
      </c>
      <c r="G11" s="38">
        <v>5</v>
      </c>
      <c r="H11" s="95">
        <v>8</v>
      </c>
      <c r="I11" s="95">
        <v>6</v>
      </c>
      <c r="J11" s="99">
        <f t="shared" si="0"/>
        <v>60</v>
      </c>
      <c r="K11" s="5">
        <v>91</v>
      </c>
      <c r="L11" s="4">
        <f t="shared" si="1"/>
        <v>0.65934065934065933</v>
      </c>
      <c r="P11" s="10"/>
      <c r="Q11" s="9"/>
      <c r="R11" s="10"/>
      <c r="S11" s="11"/>
      <c r="T11" s="102"/>
      <c r="U11" s="102"/>
      <c r="V11" s="102"/>
      <c r="W11" s="10"/>
      <c r="X11" s="10"/>
      <c r="Y11" s="10"/>
      <c r="Z11" s="10"/>
      <c r="AA11" s="10"/>
    </row>
    <row r="12" spans="1:27" ht="17.25" customHeight="1" x14ac:dyDescent="0.25">
      <c r="A12" s="128"/>
      <c r="B12" s="131"/>
      <c r="C12" s="96">
        <v>2020</v>
      </c>
      <c r="D12" s="5">
        <v>8</v>
      </c>
      <c r="E12" s="38">
        <v>21</v>
      </c>
      <c r="F12" s="38">
        <v>13</v>
      </c>
      <c r="G12" s="38">
        <v>7</v>
      </c>
      <c r="H12" s="95">
        <v>8</v>
      </c>
      <c r="I12" s="95">
        <v>7</v>
      </c>
      <c r="J12" s="99">
        <f t="shared" si="0"/>
        <v>64</v>
      </c>
      <c r="K12" s="5">
        <v>91</v>
      </c>
      <c r="L12" s="4">
        <f t="shared" si="1"/>
        <v>0.70329670329670335</v>
      </c>
      <c r="P12" s="10"/>
      <c r="Q12" s="9"/>
      <c r="R12" s="10"/>
      <c r="S12" s="11"/>
      <c r="T12" s="102"/>
      <c r="U12" s="102"/>
      <c r="V12" s="102"/>
      <c r="W12" s="10"/>
      <c r="X12" s="10"/>
      <c r="Y12" s="10"/>
      <c r="Z12" s="10"/>
      <c r="AA12" s="10"/>
    </row>
    <row r="13" spans="1:27" ht="17.25" customHeight="1" x14ac:dyDescent="0.25">
      <c r="A13" s="129"/>
      <c r="B13" s="132"/>
      <c r="C13" s="96">
        <v>2021</v>
      </c>
      <c r="D13" s="5">
        <v>9</v>
      </c>
      <c r="E13" s="38">
        <v>26</v>
      </c>
      <c r="F13" s="38">
        <v>13</v>
      </c>
      <c r="G13" s="38">
        <v>5</v>
      </c>
      <c r="H13" s="95">
        <v>10</v>
      </c>
      <c r="I13" s="95">
        <v>5</v>
      </c>
      <c r="J13" s="99">
        <f t="shared" si="0"/>
        <v>68</v>
      </c>
      <c r="K13" s="5">
        <v>91</v>
      </c>
      <c r="L13" s="4">
        <f t="shared" si="1"/>
        <v>0.74725274725274726</v>
      </c>
      <c r="P13" s="10"/>
      <c r="Q13" s="9"/>
      <c r="R13" s="10"/>
      <c r="S13" s="11"/>
      <c r="T13" s="102"/>
      <c r="U13" s="102"/>
      <c r="V13" s="102"/>
      <c r="W13" s="10"/>
      <c r="X13" s="10"/>
      <c r="Y13" s="10"/>
      <c r="Z13" s="10"/>
      <c r="AA13" s="10"/>
    </row>
    <row r="14" spans="1:27" ht="17.25" customHeight="1" x14ac:dyDescent="0.25">
      <c r="A14" s="127">
        <v>3</v>
      </c>
      <c r="B14" s="130" t="s">
        <v>28</v>
      </c>
      <c r="C14" s="96">
        <v>2018</v>
      </c>
      <c r="D14" s="5">
        <v>3</v>
      </c>
      <c r="E14" s="38">
        <v>6</v>
      </c>
      <c r="F14" s="38">
        <v>1</v>
      </c>
      <c r="G14" s="38">
        <v>0</v>
      </c>
      <c r="H14" s="94">
        <v>2</v>
      </c>
      <c r="I14" s="94">
        <v>1</v>
      </c>
      <c r="J14" s="99">
        <f t="shared" si="0"/>
        <v>13</v>
      </c>
      <c r="K14" s="5">
        <v>91</v>
      </c>
      <c r="L14" s="4">
        <f t="shared" si="1"/>
        <v>0.14285714285714285</v>
      </c>
      <c r="P14" s="10"/>
      <c r="Q14" s="9"/>
      <c r="R14" s="10"/>
      <c r="S14" s="11"/>
      <c r="T14" s="102"/>
      <c r="U14" s="102"/>
      <c r="V14" s="102"/>
      <c r="W14" s="10"/>
      <c r="X14" s="10"/>
      <c r="Y14" s="10"/>
      <c r="Z14" s="10"/>
      <c r="AA14" s="10"/>
    </row>
    <row r="15" spans="1:27" ht="17.25" customHeight="1" x14ac:dyDescent="0.25">
      <c r="A15" s="128"/>
      <c r="B15" s="131"/>
      <c r="C15" s="96">
        <v>2019</v>
      </c>
      <c r="D15" s="5">
        <v>3</v>
      </c>
      <c r="E15" s="38">
        <v>5</v>
      </c>
      <c r="F15" s="38">
        <v>2</v>
      </c>
      <c r="G15" s="38">
        <v>0</v>
      </c>
      <c r="H15" s="95">
        <v>4</v>
      </c>
      <c r="I15" s="95">
        <v>1</v>
      </c>
      <c r="J15" s="99">
        <f t="shared" si="0"/>
        <v>15</v>
      </c>
      <c r="K15" s="5">
        <v>91</v>
      </c>
      <c r="L15" s="4">
        <f t="shared" si="1"/>
        <v>0.16483516483516483</v>
      </c>
      <c r="P15" s="10"/>
      <c r="Q15" s="9"/>
      <c r="R15" s="10"/>
      <c r="S15" s="11"/>
      <c r="T15" s="102"/>
      <c r="U15" s="102"/>
      <c r="V15" s="102"/>
      <c r="W15" s="10"/>
      <c r="X15" s="10"/>
      <c r="Y15" s="10"/>
      <c r="Z15" s="10"/>
      <c r="AA15" s="10"/>
    </row>
    <row r="16" spans="1:27" ht="17.25" customHeight="1" x14ac:dyDescent="0.25">
      <c r="A16" s="128"/>
      <c r="B16" s="131"/>
      <c r="C16" s="96">
        <v>2020</v>
      </c>
      <c r="D16" s="5">
        <v>3</v>
      </c>
      <c r="E16" s="38">
        <v>5</v>
      </c>
      <c r="F16" s="38">
        <v>4</v>
      </c>
      <c r="G16" s="38">
        <v>1</v>
      </c>
      <c r="H16" s="95">
        <v>3</v>
      </c>
      <c r="I16" s="95">
        <v>1</v>
      </c>
      <c r="J16" s="99">
        <f t="shared" si="0"/>
        <v>17</v>
      </c>
      <c r="K16" s="5">
        <v>91</v>
      </c>
      <c r="L16" s="4">
        <f t="shared" si="1"/>
        <v>0.18681318681318682</v>
      </c>
      <c r="P16" s="10"/>
      <c r="Q16" s="9"/>
      <c r="R16" s="10"/>
      <c r="S16" s="11"/>
      <c r="T16" s="102"/>
      <c r="U16" s="102"/>
      <c r="V16" s="102"/>
      <c r="W16" s="10"/>
      <c r="X16" s="10"/>
      <c r="Y16" s="10"/>
      <c r="Z16" s="10"/>
      <c r="AA16" s="10"/>
    </row>
    <row r="17" spans="1:27" ht="17.25" customHeight="1" x14ac:dyDescent="0.25">
      <c r="A17" s="129"/>
      <c r="B17" s="132"/>
      <c r="C17" s="96">
        <v>2021</v>
      </c>
      <c r="D17" s="5">
        <v>5</v>
      </c>
      <c r="E17" s="38">
        <v>18</v>
      </c>
      <c r="F17" s="38">
        <v>9</v>
      </c>
      <c r="G17" s="38">
        <v>2</v>
      </c>
      <c r="H17" s="95">
        <v>6</v>
      </c>
      <c r="I17" s="95">
        <v>1</v>
      </c>
      <c r="J17" s="99">
        <f t="shared" si="0"/>
        <v>41</v>
      </c>
      <c r="K17" s="5">
        <v>91</v>
      </c>
      <c r="L17" s="4">
        <f t="shared" si="1"/>
        <v>0.45054945054945056</v>
      </c>
      <c r="P17" s="10"/>
      <c r="Q17" s="9"/>
      <c r="R17" s="10"/>
      <c r="S17" s="11"/>
      <c r="T17" s="102"/>
      <c r="U17" s="102"/>
      <c r="V17" s="102"/>
      <c r="W17" s="10"/>
      <c r="X17" s="10"/>
      <c r="Y17" s="10"/>
      <c r="Z17" s="10"/>
      <c r="AA17" s="10"/>
    </row>
    <row r="18" spans="1:27" ht="17.25" customHeight="1" x14ac:dyDescent="0.25">
      <c r="A18" s="127">
        <v>4</v>
      </c>
      <c r="B18" s="130" t="s">
        <v>30</v>
      </c>
      <c r="C18" s="96">
        <v>2018</v>
      </c>
      <c r="D18" s="5">
        <v>5</v>
      </c>
      <c r="E18" s="38">
        <v>17</v>
      </c>
      <c r="F18" s="38">
        <v>12</v>
      </c>
      <c r="G18" s="38">
        <v>7</v>
      </c>
      <c r="H18" s="94">
        <v>6</v>
      </c>
      <c r="I18" s="94">
        <v>2</v>
      </c>
      <c r="J18" s="94">
        <f t="shared" si="0"/>
        <v>49</v>
      </c>
      <c r="K18" s="5">
        <v>91</v>
      </c>
      <c r="L18" s="4">
        <f t="shared" si="1"/>
        <v>0.53846153846153844</v>
      </c>
      <c r="P18" s="10"/>
      <c r="Q18" s="9"/>
      <c r="R18" s="10"/>
      <c r="S18" s="11"/>
      <c r="T18" s="102"/>
      <c r="U18" s="102"/>
      <c r="V18" s="102"/>
      <c r="W18" s="10"/>
      <c r="X18" s="10"/>
      <c r="Y18" s="10"/>
      <c r="Z18" s="10"/>
      <c r="AA18" s="10"/>
    </row>
    <row r="19" spans="1:27" ht="17.25" customHeight="1" x14ac:dyDescent="0.25">
      <c r="A19" s="128"/>
      <c r="B19" s="131"/>
      <c r="C19" s="96">
        <v>2019</v>
      </c>
      <c r="D19" s="5">
        <v>5</v>
      </c>
      <c r="E19" s="38">
        <v>17</v>
      </c>
      <c r="F19" s="38">
        <v>10</v>
      </c>
      <c r="G19" s="38">
        <v>6</v>
      </c>
      <c r="H19" s="95">
        <v>5</v>
      </c>
      <c r="I19" s="95">
        <v>3</v>
      </c>
      <c r="J19" s="95">
        <f t="shared" si="0"/>
        <v>46</v>
      </c>
      <c r="K19" s="5">
        <v>91</v>
      </c>
      <c r="L19" s="4">
        <f t="shared" si="1"/>
        <v>0.50549450549450547</v>
      </c>
      <c r="P19" s="10"/>
      <c r="Q19" s="9"/>
      <c r="R19" s="10"/>
      <c r="S19" s="11"/>
      <c r="T19" s="102"/>
      <c r="U19" s="102"/>
      <c r="V19" s="102"/>
      <c r="W19" s="10"/>
      <c r="X19" s="10"/>
      <c r="Y19" s="10"/>
      <c r="Z19" s="10"/>
      <c r="AA19" s="10"/>
    </row>
    <row r="20" spans="1:27" ht="17.25" customHeight="1" x14ac:dyDescent="0.25">
      <c r="A20" s="128"/>
      <c r="B20" s="131"/>
      <c r="C20" s="96">
        <v>2020</v>
      </c>
      <c r="D20" s="5">
        <v>6</v>
      </c>
      <c r="E20" s="38">
        <v>26</v>
      </c>
      <c r="F20" s="38">
        <v>11</v>
      </c>
      <c r="G20" s="38">
        <v>8</v>
      </c>
      <c r="H20" s="95">
        <v>7</v>
      </c>
      <c r="I20" s="95">
        <v>4</v>
      </c>
      <c r="J20" s="95">
        <f t="shared" si="0"/>
        <v>62</v>
      </c>
      <c r="K20" s="5">
        <v>91</v>
      </c>
      <c r="L20" s="4">
        <f t="shared" si="1"/>
        <v>0.68131868131868134</v>
      </c>
      <c r="P20" s="10"/>
      <c r="Q20" s="9"/>
      <c r="R20" s="10"/>
      <c r="S20" s="11"/>
      <c r="T20" s="102"/>
      <c r="U20" s="102"/>
      <c r="V20" s="102"/>
      <c r="W20" s="10"/>
      <c r="X20" s="10"/>
      <c r="Y20" s="10"/>
      <c r="Z20" s="10"/>
      <c r="AA20" s="10"/>
    </row>
    <row r="21" spans="1:27" ht="17.25" customHeight="1" x14ac:dyDescent="0.25">
      <c r="A21" s="129"/>
      <c r="B21" s="132"/>
      <c r="C21" s="96">
        <v>2021</v>
      </c>
      <c r="D21" s="5">
        <v>6</v>
      </c>
      <c r="E21" s="38">
        <v>28</v>
      </c>
      <c r="F21" s="38">
        <v>11</v>
      </c>
      <c r="G21" s="38">
        <v>7</v>
      </c>
      <c r="H21" s="95">
        <v>7</v>
      </c>
      <c r="I21" s="95">
        <v>4</v>
      </c>
      <c r="J21" s="95">
        <f t="shared" si="0"/>
        <v>63</v>
      </c>
      <c r="K21" s="5">
        <v>91</v>
      </c>
      <c r="L21" s="4">
        <f t="shared" si="1"/>
        <v>0.69230769230769229</v>
      </c>
      <c r="P21" s="10"/>
      <c r="Q21" s="9"/>
      <c r="R21" s="10"/>
      <c r="S21" s="11"/>
      <c r="T21" s="102"/>
      <c r="U21" s="102"/>
      <c r="V21" s="102"/>
      <c r="W21" s="10"/>
      <c r="X21" s="10"/>
      <c r="Y21" s="10"/>
      <c r="Z21" s="10"/>
      <c r="AA21" s="10"/>
    </row>
    <row r="22" spans="1:27" ht="17.25" customHeight="1" x14ac:dyDescent="0.25">
      <c r="A22" s="127">
        <v>5</v>
      </c>
      <c r="B22" s="130" t="s">
        <v>42</v>
      </c>
      <c r="C22" s="96">
        <v>2018</v>
      </c>
      <c r="D22" s="5">
        <v>1</v>
      </c>
      <c r="E22" s="38">
        <v>2</v>
      </c>
      <c r="F22" s="38">
        <v>6</v>
      </c>
      <c r="G22" s="38">
        <v>0</v>
      </c>
      <c r="H22" s="94">
        <v>1</v>
      </c>
      <c r="I22" s="94">
        <v>2</v>
      </c>
      <c r="J22" s="94">
        <f t="shared" si="0"/>
        <v>12</v>
      </c>
      <c r="K22" s="5">
        <v>91</v>
      </c>
      <c r="L22" s="4">
        <f t="shared" si="1"/>
        <v>0.13186813186813187</v>
      </c>
      <c r="P22" s="10"/>
      <c r="Q22" s="9"/>
      <c r="R22" s="10"/>
      <c r="S22" s="11"/>
      <c r="T22" s="102"/>
      <c r="U22" s="102"/>
      <c r="V22" s="102"/>
      <c r="W22" s="10"/>
      <c r="X22" s="10"/>
      <c r="Y22" s="10"/>
      <c r="Z22" s="10"/>
      <c r="AA22" s="10"/>
    </row>
    <row r="23" spans="1:27" ht="17.25" customHeight="1" x14ac:dyDescent="0.25">
      <c r="A23" s="128"/>
      <c r="B23" s="131"/>
      <c r="C23" s="96">
        <v>2019</v>
      </c>
      <c r="D23" s="5">
        <v>1</v>
      </c>
      <c r="E23" s="38">
        <v>2</v>
      </c>
      <c r="F23" s="38">
        <v>5</v>
      </c>
      <c r="G23" s="38">
        <v>0</v>
      </c>
      <c r="H23" s="95">
        <v>2</v>
      </c>
      <c r="I23" s="95">
        <v>1</v>
      </c>
      <c r="J23" s="95">
        <f t="shared" si="0"/>
        <v>11</v>
      </c>
      <c r="K23" s="5">
        <v>91</v>
      </c>
      <c r="L23" s="4">
        <f t="shared" si="1"/>
        <v>0.12087912087912088</v>
      </c>
      <c r="P23" s="10"/>
      <c r="Q23" s="9"/>
      <c r="R23" s="10"/>
      <c r="S23" s="11"/>
      <c r="T23" s="102"/>
      <c r="U23" s="102"/>
      <c r="V23" s="102"/>
      <c r="W23" s="10"/>
      <c r="X23" s="10"/>
      <c r="Y23" s="10"/>
      <c r="Z23" s="10"/>
      <c r="AA23" s="10"/>
    </row>
    <row r="24" spans="1:27" ht="17.25" customHeight="1" x14ac:dyDescent="0.25">
      <c r="A24" s="128"/>
      <c r="B24" s="131"/>
      <c r="C24" s="96">
        <v>2020</v>
      </c>
      <c r="D24" s="5">
        <v>1</v>
      </c>
      <c r="E24" s="38">
        <v>3</v>
      </c>
      <c r="F24" s="38">
        <v>5</v>
      </c>
      <c r="G24" s="38">
        <v>0</v>
      </c>
      <c r="H24" s="95">
        <v>1</v>
      </c>
      <c r="I24" s="95">
        <v>1</v>
      </c>
      <c r="J24" s="95">
        <f t="shared" si="0"/>
        <v>11</v>
      </c>
      <c r="K24" s="5">
        <v>91</v>
      </c>
      <c r="L24" s="4">
        <f t="shared" si="1"/>
        <v>0.12087912087912088</v>
      </c>
      <c r="P24" s="10"/>
      <c r="Q24" s="9"/>
      <c r="R24" s="10"/>
      <c r="S24" s="11"/>
      <c r="T24" s="102"/>
      <c r="U24" s="102"/>
      <c r="V24" s="102"/>
      <c r="W24" s="10"/>
      <c r="X24" s="10"/>
      <c r="Y24" s="10"/>
      <c r="Z24" s="10"/>
      <c r="AA24" s="10"/>
    </row>
    <row r="25" spans="1:27" ht="17.25" customHeight="1" x14ac:dyDescent="0.25">
      <c r="A25" s="129"/>
      <c r="B25" s="132"/>
      <c r="C25" s="96">
        <v>2021</v>
      </c>
      <c r="D25" s="5">
        <v>3</v>
      </c>
      <c r="E25" s="38">
        <v>16</v>
      </c>
      <c r="F25" s="38">
        <v>7</v>
      </c>
      <c r="G25" s="38">
        <v>0</v>
      </c>
      <c r="H25" s="95">
        <v>1</v>
      </c>
      <c r="I25" s="95">
        <v>2</v>
      </c>
      <c r="J25" s="95">
        <f t="shared" si="0"/>
        <v>29</v>
      </c>
      <c r="K25" s="5">
        <v>91</v>
      </c>
      <c r="L25" s="4">
        <f t="shared" si="1"/>
        <v>0.31868131868131866</v>
      </c>
      <c r="P25" s="10"/>
      <c r="Q25" s="9"/>
      <c r="R25" s="10"/>
      <c r="S25" s="11"/>
      <c r="T25" s="102"/>
      <c r="U25" s="102"/>
      <c r="V25" s="102"/>
      <c r="W25" s="10"/>
      <c r="X25" s="10"/>
      <c r="Y25" s="10"/>
      <c r="Z25" s="10"/>
      <c r="AA25" s="10"/>
    </row>
    <row r="26" spans="1:27" ht="17.25" customHeight="1" x14ac:dyDescent="0.25">
      <c r="A26" s="127">
        <v>6</v>
      </c>
      <c r="B26" s="130" t="s">
        <v>43</v>
      </c>
      <c r="C26" s="98">
        <v>2018</v>
      </c>
      <c r="D26" s="5">
        <v>5</v>
      </c>
      <c r="E26" s="38">
        <v>7</v>
      </c>
      <c r="F26" s="38">
        <v>11</v>
      </c>
      <c r="G26" s="38">
        <v>1</v>
      </c>
      <c r="H26" s="94">
        <v>3</v>
      </c>
      <c r="I26" s="94">
        <v>2</v>
      </c>
      <c r="J26" s="94">
        <f t="shared" si="0"/>
        <v>29</v>
      </c>
      <c r="K26" s="5">
        <v>91</v>
      </c>
      <c r="L26" s="4">
        <f t="shared" si="1"/>
        <v>0.31868131868131866</v>
      </c>
      <c r="P26" s="10"/>
      <c r="Q26" s="9"/>
      <c r="R26" s="10"/>
      <c r="S26" s="11"/>
      <c r="T26" s="102"/>
      <c r="U26" s="102"/>
      <c r="V26" s="102"/>
      <c r="W26" s="10"/>
      <c r="X26" s="10"/>
      <c r="Y26" s="10"/>
      <c r="Z26" s="10"/>
      <c r="AA26" s="10"/>
    </row>
    <row r="27" spans="1:27" ht="17.25" customHeight="1" x14ac:dyDescent="0.25">
      <c r="A27" s="128"/>
      <c r="B27" s="131"/>
      <c r="C27" s="98">
        <v>2019</v>
      </c>
      <c r="D27" s="5">
        <v>6</v>
      </c>
      <c r="E27" s="38">
        <v>11</v>
      </c>
      <c r="F27" s="38">
        <v>12</v>
      </c>
      <c r="G27" s="38">
        <v>2</v>
      </c>
      <c r="H27" s="97">
        <v>3</v>
      </c>
      <c r="I27" s="97">
        <v>4</v>
      </c>
      <c r="J27" s="97">
        <f t="shared" si="0"/>
        <v>38</v>
      </c>
      <c r="K27" s="5">
        <v>91</v>
      </c>
      <c r="L27" s="4">
        <f t="shared" si="1"/>
        <v>0.4175824175824176</v>
      </c>
      <c r="P27" s="10"/>
      <c r="Q27" s="9"/>
      <c r="R27" s="10"/>
      <c r="S27" s="11"/>
      <c r="T27" s="102"/>
      <c r="U27" s="102"/>
      <c r="V27" s="102"/>
      <c r="W27" s="10"/>
      <c r="X27" s="10"/>
      <c r="Y27" s="10"/>
      <c r="Z27" s="10"/>
      <c r="AA27" s="10"/>
    </row>
    <row r="28" spans="1:27" ht="17.25" customHeight="1" x14ac:dyDescent="0.25">
      <c r="A28" s="128"/>
      <c r="B28" s="131"/>
      <c r="C28" s="98">
        <v>2020</v>
      </c>
      <c r="D28" s="5">
        <v>5</v>
      </c>
      <c r="E28" s="38">
        <v>12</v>
      </c>
      <c r="F28" s="38">
        <v>13</v>
      </c>
      <c r="G28" s="38">
        <v>4</v>
      </c>
      <c r="H28" s="97">
        <v>6</v>
      </c>
      <c r="I28" s="97">
        <v>4</v>
      </c>
      <c r="J28" s="97">
        <f t="shared" si="0"/>
        <v>44</v>
      </c>
      <c r="K28" s="5">
        <v>91</v>
      </c>
      <c r="L28" s="4">
        <f t="shared" si="1"/>
        <v>0.48351648351648352</v>
      </c>
      <c r="P28" s="10"/>
      <c r="Q28" s="9"/>
      <c r="R28" s="10"/>
      <c r="S28" s="11"/>
      <c r="T28" s="102"/>
      <c r="U28" s="102"/>
      <c r="V28" s="102"/>
      <c r="W28" s="10"/>
      <c r="X28" s="10"/>
      <c r="Y28" s="10"/>
      <c r="Z28" s="10"/>
      <c r="AA28" s="10"/>
    </row>
    <row r="29" spans="1:27" ht="17.25" customHeight="1" x14ac:dyDescent="0.25">
      <c r="A29" s="129"/>
      <c r="B29" s="132"/>
      <c r="C29" s="98">
        <v>2021</v>
      </c>
      <c r="D29" s="5">
        <v>5</v>
      </c>
      <c r="E29" s="38">
        <v>13</v>
      </c>
      <c r="F29" s="38">
        <v>10</v>
      </c>
      <c r="G29" s="38">
        <v>2</v>
      </c>
      <c r="H29" s="97">
        <v>5</v>
      </c>
      <c r="I29" s="97">
        <v>4</v>
      </c>
      <c r="J29" s="97">
        <f t="shared" si="0"/>
        <v>39</v>
      </c>
      <c r="K29" s="5">
        <v>91</v>
      </c>
      <c r="L29" s="4">
        <f t="shared" si="1"/>
        <v>0.42857142857142855</v>
      </c>
      <c r="P29" s="10"/>
      <c r="Q29" s="9"/>
      <c r="R29" s="10"/>
      <c r="S29" s="11"/>
      <c r="T29" s="102"/>
      <c r="U29" s="102"/>
      <c r="V29" s="102"/>
      <c r="W29" s="10"/>
      <c r="X29" s="10"/>
      <c r="Y29" s="10"/>
      <c r="Z29" s="10"/>
      <c r="AA29" s="10"/>
    </row>
    <row r="30" spans="1:27" ht="17.25" customHeight="1" x14ac:dyDescent="0.25">
      <c r="A30" s="127">
        <v>7</v>
      </c>
      <c r="B30" s="130" t="s">
        <v>44</v>
      </c>
      <c r="C30" s="98">
        <v>2018</v>
      </c>
      <c r="D30" s="5">
        <v>2</v>
      </c>
      <c r="E30" s="38">
        <v>12</v>
      </c>
      <c r="F30" s="38">
        <v>4</v>
      </c>
      <c r="G30" s="38">
        <v>2</v>
      </c>
      <c r="H30" s="94">
        <v>1</v>
      </c>
      <c r="I30" s="94">
        <v>2</v>
      </c>
      <c r="J30" s="94">
        <f t="shared" si="0"/>
        <v>23</v>
      </c>
      <c r="K30" s="5">
        <v>91</v>
      </c>
      <c r="L30" s="4">
        <f t="shared" si="1"/>
        <v>0.25274725274725274</v>
      </c>
      <c r="P30" s="10"/>
      <c r="Q30" s="9"/>
      <c r="R30" s="10"/>
      <c r="S30" s="11"/>
      <c r="T30" s="102"/>
      <c r="U30" s="102"/>
      <c r="V30" s="102"/>
      <c r="W30" s="10"/>
      <c r="X30" s="10"/>
      <c r="Y30" s="10"/>
      <c r="Z30" s="10"/>
      <c r="AA30" s="10"/>
    </row>
    <row r="31" spans="1:27" ht="17.25" customHeight="1" x14ac:dyDescent="0.25">
      <c r="A31" s="128"/>
      <c r="B31" s="131"/>
      <c r="C31" s="98">
        <v>2019</v>
      </c>
      <c r="D31" s="5">
        <v>3</v>
      </c>
      <c r="E31" s="38">
        <v>12</v>
      </c>
      <c r="F31" s="38">
        <v>6</v>
      </c>
      <c r="G31" s="38">
        <v>1</v>
      </c>
      <c r="H31" s="97">
        <v>3</v>
      </c>
      <c r="I31" s="97">
        <v>3</v>
      </c>
      <c r="J31" s="97">
        <f t="shared" si="0"/>
        <v>28</v>
      </c>
      <c r="K31" s="5">
        <v>91</v>
      </c>
      <c r="L31" s="4">
        <f t="shared" si="1"/>
        <v>0.30769230769230771</v>
      </c>
      <c r="P31" s="10"/>
      <c r="Q31" s="9"/>
      <c r="R31" s="10"/>
      <c r="S31" s="11"/>
      <c r="T31" s="102"/>
      <c r="U31" s="102"/>
      <c r="V31" s="102"/>
      <c r="W31" s="10"/>
      <c r="X31" s="10"/>
      <c r="Y31" s="10"/>
      <c r="Z31" s="10"/>
      <c r="AA31" s="10"/>
    </row>
    <row r="32" spans="1:27" ht="17.25" customHeight="1" x14ac:dyDescent="0.25">
      <c r="A32" s="128"/>
      <c r="B32" s="131"/>
      <c r="C32" s="98">
        <v>2020</v>
      </c>
      <c r="D32" s="5">
        <v>3</v>
      </c>
      <c r="E32" s="38">
        <v>12</v>
      </c>
      <c r="F32" s="38">
        <v>4</v>
      </c>
      <c r="G32" s="38">
        <v>1</v>
      </c>
      <c r="H32" s="97">
        <v>3</v>
      </c>
      <c r="I32" s="97">
        <v>4</v>
      </c>
      <c r="J32" s="97">
        <f t="shared" si="0"/>
        <v>27</v>
      </c>
      <c r="K32" s="5">
        <v>91</v>
      </c>
      <c r="L32" s="4">
        <f t="shared" si="1"/>
        <v>0.2967032967032967</v>
      </c>
      <c r="P32" s="10"/>
      <c r="Q32" s="9"/>
      <c r="R32" s="10"/>
      <c r="S32" s="11"/>
      <c r="T32" s="102"/>
      <c r="U32" s="102"/>
      <c r="V32" s="102"/>
      <c r="W32" s="10"/>
      <c r="X32" s="10"/>
      <c r="Y32" s="10"/>
      <c r="Z32" s="10"/>
      <c r="AA32" s="10"/>
    </row>
    <row r="33" spans="1:27" ht="17.25" customHeight="1" x14ac:dyDescent="0.25">
      <c r="A33" s="129"/>
      <c r="B33" s="132"/>
      <c r="C33" s="98">
        <v>2021</v>
      </c>
      <c r="D33" s="5">
        <v>5</v>
      </c>
      <c r="E33" s="38">
        <v>20</v>
      </c>
      <c r="F33" s="38">
        <v>8</v>
      </c>
      <c r="G33" s="38">
        <v>3</v>
      </c>
      <c r="H33" s="97">
        <v>5</v>
      </c>
      <c r="I33" s="97">
        <v>3</v>
      </c>
      <c r="J33" s="97">
        <f t="shared" si="0"/>
        <v>44</v>
      </c>
      <c r="K33" s="5">
        <v>91</v>
      </c>
      <c r="L33" s="4">
        <f t="shared" si="1"/>
        <v>0.48351648351648352</v>
      </c>
      <c r="P33" s="10"/>
      <c r="Q33" s="9"/>
      <c r="R33" s="10"/>
      <c r="S33" s="11"/>
      <c r="T33" s="102"/>
      <c r="U33" s="102"/>
      <c r="V33" s="102"/>
      <c r="W33" s="10"/>
      <c r="X33" s="10"/>
      <c r="Y33" s="10"/>
      <c r="Z33" s="10"/>
      <c r="AA33" s="10"/>
    </row>
    <row r="34" spans="1:27" ht="17.25" customHeight="1" x14ac:dyDescent="0.25">
      <c r="A34" s="127">
        <v>8</v>
      </c>
      <c r="B34" s="130" t="s">
        <v>47</v>
      </c>
      <c r="C34" s="98">
        <v>2018</v>
      </c>
      <c r="D34" s="5">
        <v>1</v>
      </c>
      <c r="E34" s="38">
        <v>2</v>
      </c>
      <c r="F34" s="38">
        <v>4</v>
      </c>
      <c r="G34" s="38">
        <v>1</v>
      </c>
      <c r="H34" s="94">
        <v>1</v>
      </c>
      <c r="I34" s="94">
        <v>1</v>
      </c>
      <c r="J34" s="94">
        <f t="shared" si="0"/>
        <v>10</v>
      </c>
      <c r="K34" s="5">
        <v>91</v>
      </c>
      <c r="L34" s="4">
        <f t="shared" si="1"/>
        <v>0.10989010989010989</v>
      </c>
      <c r="P34" s="10"/>
      <c r="Q34" s="9"/>
      <c r="R34" s="10"/>
      <c r="S34" s="11"/>
      <c r="T34" s="102"/>
      <c r="U34" s="102"/>
      <c r="V34" s="102"/>
      <c r="W34" s="10"/>
      <c r="X34" s="10"/>
      <c r="Y34" s="10"/>
      <c r="Z34" s="10"/>
      <c r="AA34" s="10"/>
    </row>
    <row r="35" spans="1:27" ht="17.25" customHeight="1" x14ac:dyDescent="0.25">
      <c r="A35" s="128"/>
      <c r="B35" s="131"/>
      <c r="C35" s="98">
        <v>2019</v>
      </c>
      <c r="D35" s="5">
        <v>2</v>
      </c>
      <c r="E35" s="38">
        <v>1</v>
      </c>
      <c r="F35" s="38">
        <v>4</v>
      </c>
      <c r="G35" s="38">
        <v>1</v>
      </c>
      <c r="H35" s="97">
        <v>1</v>
      </c>
      <c r="I35" s="97">
        <v>1</v>
      </c>
      <c r="J35" s="97">
        <f t="shared" si="0"/>
        <v>10</v>
      </c>
      <c r="K35" s="5">
        <v>91</v>
      </c>
      <c r="L35" s="4">
        <f t="shared" si="1"/>
        <v>0.10989010989010989</v>
      </c>
      <c r="P35" s="10"/>
      <c r="Q35" s="9"/>
      <c r="R35" s="10"/>
      <c r="S35" s="11"/>
      <c r="T35" s="102"/>
      <c r="U35" s="102"/>
      <c r="V35" s="102"/>
      <c r="W35" s="10"/>
      <c r="X35" s="10"/>
      <c r="Y35" s="10"/>
      <c r="Z35" s="10"/>
      <c r="AA35" s="10"/>
    </row>
    <row r="36" spans="1:27" ht="17.25" customHeight="1" x14ac:dyDescent="0.25">
      <c r="A36" s="128"/>
      <c r="B36" s="131"/>
      <c r="C36" s="98">
        <v>2020</v>
      </c>
      <c r="D36" s="5">
        <v>2</v>
      </c>
      <c r="E36" s="38">
        <v>1</v>
      </c>
      <c r="F36" s="38">
        <v>4</v>
      </c>
      <c r="G36" s="38">
        <v>1</v>
      </c>
      <c r="H36" s="97">
        <v>1</v>
      </c>
      <c r="I36" s="97">
        <v>2</v>
      </c>
      <c r="J36" s="97">
        <f t="shared" si="0"/>
        <v>11</v>
      </c>
      <c r="K36" s="5">
        <v>91</v>
      </c>
      <c r="L36" s="4">
        <f t="shared" si="1"/>
        <v>0.12087912087912088</v>
      </c>
      <c r="P36" s="10"/>
      <c r="Q36" s="9"/>
      <c r="R36" s="10"/>
      <c r="S36" s="11"/>
      <c r="T36" s="102"/>
      <c r="U36" s="102"/>
      <c r="V36" s="102"/>
      <c r="W36" s="10"/>
      <c r="X36" s="10"/>
      <c r="Y36" s="10"/>
      <c r="Z36" s="10"/>
      <c r="AA36" s="10"/>
    </row>
    <row r="37" spans="1:27" ht="17.25" customHeight="1" x14ac:dyDescent="0.25">
      <c r="A37" s="129"/>
      <c r="B37" s="132"/>
      <c r="C37" s="98">
        <v>2021</v>
      </c>
      <c r="D37" s="5">
        <v>4</v>
      </c>
      <c r="E37" s="38">
        <v>13</v>
      </c>
      <c r="F37" s="38">
        <v>8</v>
      </c>
      <c r="G37" s="38">
        <v>3</v>
      </c>
      <c r="H37" s="97">
        <v>2</v>
      </c>
      <c r="I37" s="97">
        <v>2</v>
      </c>
      <c r="J37" s="97">
        <f t="shared" si="0"/>
        <v>32</v>
      </c>
      <c r="K37" s="5">
        <v>91</v>
      </c>
      <c r="L37" s="4">
        <f t="shared" si="1"/>
        <v>0.35164835164835168</v>
      </c>
      <c r="P37" s="10"/>
      <c r="Q37" s="9"/>
      <c r="R37" s="10"/>
      <c r="S37" s="11"/>
      <c r="T37" s="102"/>
      <c r="U37" s="102"/>
      <c r="V37" s="102"/>
      <c r="W37" s="10"/>
      <c r="X37" s="10"/>
      <c r="Y37" s="10"/>
      <c r="Z37" s="10"/>
      <c r="AA37" s="10"/>
    </row>
    <row r="38" spans="1:27" ht="17.25" customHeight="1" x14ac:dyDescent="0.25">
      <c r="A38" s="127">
        <v>9</v>
      </c>
      <c r="B38" s="130" t="s">
        <v>52</v>
      </c>
      <c r="C38" s="98">
        <v>2018</v>
      </c>
      <c r="D38" s="5">
        <v>1</v>
      </c>
      <c r="E38" s="38">
        <v>4</v>
      </c>
      <c r="F38" s="38">
        <v>3</v>
      </c>
      <c r="G38" s="38">
        <v>0</v>
      </c>
      <c r="H38" s="94">
        <v>1</v>
      </c>
      <c r="I38" s="94">
        <v>2</v>
      </c>
      <c r="J38" s="94">
        <f t="shared" si="0"/>
        <v>11</v>
      </c>
      <c r="K38" s="5">
        <v>91</v>
      </c>
      <c r="L38" s="4">
        <f t="shared" si="1"/>
        <v>0.12087912087912088</v>
      </c>
      <c r="P38" s="10"/>
      <c r="Q38" s="9"/>
      <c r="R38" s="10"/>
      <c r="S38" s="11"/>
      <c r="T38" s="102"/>
      <c r="U38" s="102"/>
      <c r="V38" s="102"/>
      <c r="W38" s="10"/>
      <c r="X38" s="10"/>
      <c r="Y38" s="10"/>
      <c r="Z38" s="10"/>
      <c r="AA38" s="10"/>
    </row>
    <row r="39" spans="1:27" ht="17.25" customHeight="1" x14ac:dyDescent="0.25">
      <c r="A39" s="128"/>
      <c r="B39" s="131"/>
      <c r="C39" s="98">
        <v>2019</v>
      </c>
      <c r="D39" s="5">
        <v>3</v>
      </c>
      <c r="E39" s="38">
        <v>3</v>
      </c>
      <c r="F39" s="38">
        <v>6</v>
      </c>
      <c r="G39" s="38">
        <v>1</v>
      </c>
      <c r="H39" s="97">
        <v>1</v>
      </c>
      <c r="I39" s="97">
        <v>2</v>
      </c>
      <c r="J39" s="97">
        <f t="shared" si="0"/>
        <v>16</v>
      </c>
      <c r="K39" s="5">
        <v>91</v>
      </c>
      <c r="L39" s="4">
        <f t="shared" si="1"/>
        <v>0.17582417582417584</v>
      </c>
      <c r="P39" s="10"/>
      <c r="Q39" s="9"/>
      <c r="R39" s="10"/>
      <c r="S39" s="11"/>
      <c r="T39" s="102"/>
      <c r="U39" s="102"/>
      <c r="V39" s="102"/>
      <c r="W39" s="10"/>
      <c r="X39" s="10"/>
      <c r="Y39" s="10"/>
      <c r="Z39" s="10"/>
      <c r="AA39" s="10"/>
    </row>
    <row r="40" spans="1:27" ht="17.25" customHeight="1" x14ac:dyDescent="0.25">
      <c r="A40" s="128"/>
      <c r="B40" s="131"/>
      <c r="C40" s="98">
        <v>2020</v>
      </c>
      <c r="D40" s="5">
        <v>2</v>
      </c>
      <c r="E40" s="38">
        <v>3</v>
      </c>
      <c r="F40" s="38">
        <v>8</v>
      </c>
      <c r="G40" s="38">
        <v>1</v>
      </c>
      <c r="H40" s="97">
        <v>1</v>
      </c>
      <c r="I40" s="97">
        <v>2</v>
      </c>
      <c r="J40" s="97">
        <f t="shared" si="0"/>
        <v>17</v>
      </c>
      <c r="K40" s="5">
        <v>91</v>
      </c>
      <c r="L40" s="4">
        <f t="shared" si="1"/>
        <v>0.18681318681318682</v>
      </c>
      <c r="P40" s="10"/>
      <c r="Q40" s="9"/>
      <c r="R40" s="10"/>
      <c r="S40" s="11"/>
      <c r="T40" s="102"/>
      <c r="U40" s="102"/>
      <c r="V40" s="102"/>
      <c r="W40" s="10"/>
      <c r="X40" s="10"/>
      <c r="Y40" s="10"/>
      <c r="Z40" s="10"/>
      <c r="AA40" s="10"/>
    </row>
    <row r="41" spans="1:27" ht="17.25" customHeight="1" x14ac:dyDescent="0.25">
      <c r="A41" s="129"/>
      <c r="B41" s="132"/>
      <c r="C41" s="98">
        <v>2021</v>
      </c>
      <c r="D41" s="5">
        <v>3</v>
      </c>
      <c r="E41" s="38">
        <v>14</v>
      </c>
      <c r="F41" s="38">
        <v>7</v>
      </c>
      <c r="G41" s="38">
        <v>3</v>
      </c>
      <c r="H41" s="97">
        <v>3</v>
      </c>
      <c r="I41" s="97">
        <v>2</v>
      </c>
      <c r="J41" s="97">
        <f t="shared" si="0"/>
        <v>32</v>
      </c>
      <c r="K41" s="5">
        <v>91</v>
      </c>
      <c r="L41" s="4">
        <f t="shared" si="1"/>
        <v>0.35164835164835168</v>
      </c>
      <c r="P41" s="10"/>
      <c r="Q41" s="9"/>
      <c r="R41" s="10"/>
      <c r="S41" s="11"/>
      <c r="T41" s="102"/>
      <c r="U41" s="102"/>
      <c r="V41" s="102"/>
      <c r="W41" s="10"/>
      <c r="X41" s="10"/>
      <c r="Y41" s="10"/>
      <c r="Z41" s="10"/>
      <c r="AA41" s="10"/>
    </row>
    <row r="42" spans="1:27" ht="17.25" customHeight="1" x14ac:dyDescent="0.25">
      <c r="A42" s="127">
        <v>10</v>
      </c>
      <c r="B42" s="130" t="s">
        <v>54</v>
      </c>
      <c r="C42" s="98">
        <v>2018</v>
      </c>
      <c r="D42" s="5">
        <v>1</v>
      </c>
      <c r="E42" s="38">
        <v>3</v>
      </c>
      <c r="F42" s="38">
        <v>4</v>
      </c>
      <c r="G42" s="38">
        <v>0</v>
      </c>
      <c r="H42" s="94">
        <v>1</v>
      </c>
      <c r="I42" s="94">
        <v>1</v>
      </c>
      <c r="J42" s="94">
        <f t="shared" si="0"/>
        <v>10</v>
      </c>
      <c r="K42" s="5">
        <v>91</v>
      </c>
      <c r="L42" s="4">
        <f t="shared" si="1"/>
        <v>0.10989010989010989</v>
      </c>
      <c r="P42" s="10"/>
      <c r="Q42" s="9"/>
      <c r="R42" s="10"/>
      <c r="S42" s="11"/>
      <c r="T42" s="102"/>
      <c r="U42" s="102"/>
      <c r="V42" s="102"/>
      <c r="W42" s="10"/>
      <c r="X42" s="10"/>
      <c r="Y42" s="10"/>
      <c r="Z42" s="10"/>
      <c r="AA42" s="10"/>
    </row>
    <row r="43" spans="1:27" ht="17.25" customHeight="1" x14ac:dyDescent="0.25">
      <c r="A43" s="128"/>
      <c r="B43" s="131"/>
      <c r="C43" s="98">
        <v>2019</v>
      </c>
      <c r="D43" s="5">
        <v>2</v>
      </c>
      <c r="E43" s="38">
        <v>6</v>
      </c>
      <c r="F43" s="38">
        <v>5</v>
      </c>
      <c r="G43" s="38">
        <v>1</v>
      </c>
      <c r="H43" s="97">
        <v>3</v>
      </c>
      <c r="I43" s="97">
        <v>1</v>
      </c>
      <c r="J43" s="97">
        <f t="shared" si="0"/>
        <v>18</v>
      </c>
      <c r="K43" s="5">
        <v>91</v>
      </c>
      <c r="L43" s="4">
        <f t="shared" si="1"/>
        <v>0.19780219780219779</v>
      </c>
      <c r="P43" s="10"/>
      <c r="Q43" s="9"/>
      <c r="R43" s="10"/>
      <c r="S43" s="11"/>
      <c r="T43" s="102"/>
      <c r="U43" s="102"/>
      <c r="V43" s="102"/>
      <c r="W43" s="10"/>
      <c r="X43" s="10"/>
      <c r="Y43" s="10"/>
      <c r="Z43" s="10"/>
      <c r="AA43" s="10"/>
    </row>
    <row r="44" spans="1:27" ht="17.25" customHeight="1" x14ac:dyDescent="0.25">
      <c r="A44" s="128"/>
      <c r="B44" s="131"/>
      <c r="C44" s="98">
        <v>2020</v>
      </c>
      <c r="D44" s="5">
        <v>4</v>
      </c>
      <c r="E44" s="38">
        <v>6</v>
      </c>
      <c r="F44" s="38">
        <v>7</v>
      </c>
      <c r="G44" s="38">
        <v>2</v>
      </c>
      <c r="H44" s="97">
        <v>4</v>
      </c>
      <c r="I44" s="97">
        <v>1</v>
      </c>
      <c r="J44" s="97">
        <f t="shared" si="0"/>
        <v>24</v>
      </c>
      <c r="K44" s="5">
        <v>91</v>
      </c>
      <c r="L44" s="4">
        <f t="shared" si="1"/>
        <v>0.26373626373626374</v>
      </c>
      <c r="P44" s="10"/>
      <c r="Q44" s="9"/>
      <c r="R44" s="10"/>
      <c r="S44" s="11"/>
      <c r="T44" s="102"/>
      <c r="U44" s="102"/>
      <c r="V44" s="102"/>
      <c r="W44" s="10"/>
      <c r="X44" s="10"/>
      <c r="Y44" s="10"/>
      <c r="Z44" s="10"/>
      <c r="AA44" s="10"/>
    </row>
    <row r="45" spans="1:27" ht="17.25" customHeight="1" x14ac:dyDescent="0.25">
      <c r="A45" s="129"/>
      <c r="B45" s="132"/>
      <c r="C45" s="98">
        <v>2021</v>
      </c>
      <c r="D45" s="5">
        <v>6</v>
      </c>
      <c r="E45" s="38">
        <v>11</v>
      </c>
      <c r="F45" s="38">
        <v>10</v>
      </c>
      <c r="G45" s="38">
        <v>4</v>
      </c>
      <c r="H45" s="97">
        <v>3</v>
      </c>
      <c r="I45" s="97">
        <v>1</v>
      </c>
      <c r="J45" s="97">
        <f t="shared" si="0"/>
        <v>35</v>
      </c>
      <c r="K45" s="5">
        <v>91</v>
      </c>
      <c r="L45" s="4">
        <f t="shared" si="1"/>
        <v>0.38461538461538464</v>
      </c>
      <c r="P45" s="10"/>
      <c r="Q45" s="9"/>
      <c r="R45" s="10"/>
      <c r="S45" s="11"/>
      <c r="T45" s="102"/>
      <c r="U45" s="102"/>
      <c r="V45" s="102"/>
      <c r="W45" s="10"/>
      <c r="X45" s="10"/>
      <c r="Y45" s="10"/>
      <c r="Z45" s="10"/>
      <c r="AA45" s="10"/>
    </row>
    <row r="46" spans="1:27" ht="17.25" customHeight="1" x14ac:dyDescent="0.25">
      <c r="A46" s="127">
        <v>11</v>
      </c>
      <c r="B46" s="130" t="s">
        <v>55</v>
      </c>
      <c r="C46" s="98">
        <v>2018</v>
      </c>
      <c r="D46" s="5">
        <v>1</v>
      </c>
      <c r="E46" s="38">
        <v>5</v>
      </c>
      <c r="F46" s="38">
        <v>7</v>
      </c>
      <c r="G46" s="38">
        <v>1</v>
      </c>
      <c r="H46" s="94">
        <v>2</v>
      </c>
      <c r="I46" s="94">
        <v>1</v>
      </c>
      <c r="J46" s="94">
        <f t="shared" si="0"/>
        <v>17</v>
      </c>
      <c r="K46" s="5">
        <v>91</v>
      </c>
      <c r="L46" s="4">
        <f t="shared" si="1"/>
        <v>0.18681318681318682</v>
      </c>
      <c r="P46" s="10"/>
      <c r="Q46" s="9"/>
      <c r="R46" s="10"/>
      <c r="S46" s="11"/>
      <c r="T46" s="102"/>
      <c r="U46" s="102"/>
      <c r="V46" s="102"/>
      <c r="W46" s="10"/>
      <c r="X46" s="10"/>
      <c r="Y46" s="10"/>
      <c r="Z46" s="10"/>
      <c r="AA46" s="10"/>
    </row>
    <row r="47" spans="1:27" ht="17.25" customHeight="1" x14ac:dyDescent="0.25">
      <c r="A47" s="128"/>
      <c r="B47" s="131"/>
      <c r="C47" s="98">
        <v>2019</v>
      </c>
      <c r="D47" s="5">
        <v>1</v>
      </c>
      <c r="E47" s="38">
        <v>4</v>
      </c>
      <c r="F47" s="38">
        <v>7</v>
      </c>
      <c r="G47" s="38">
        <v>3</v>
      </c>
      <c r="H47" s="97">
        <v>3</v>
      </c>
      <c r="I47" s="97">
        <v>1</v>
      </c>
      <c r="J47" s="97">
        <f t="shared" si="0"/>
        <v>19</v>
      </c>
      <c r="K47" s="5">
        <v>91</v>
      </c>
      <c r="L47" s="4">
        <f t="shared" si="1"/>
        <v>0.2087912087912088</v>
      </c>
      <c r="P47" s="10"/>
      <c r="Q47" s="9"/>
      <c r="R47" s="10"/>
      <c r="S47" s="11"/>
      <c r="T47" s="102"/>
      <c r="U47" s="102"/>
      <c r="V47" s="102"/>
      <c r="W47" s="10"/>
      <c r="X47" s="10"/>
      <c r="Y47" s="10"/>
      <c r="Z47" s="10"/>
      <c r="AA47" s="10"/>
    </row>
    <row r="48" spans="1:27" ht="17.25" customHeight="1" x14ac:dyDescent="0.25">
      <c r="A48" s="128"/>
      <c r="B48" s="131"/>
      <c r="C48" s="98">
        <v>2020</v>
      </c>
      <c r="D48" s="5">
        <v>2</v>
      </c>
      <c r="E48" s="38">
        <v>4</v>
      </c>
      <c r="F48" s="38">
        <v>8</v>
      </c>
      <c r="G48" s="38">
        <v>3</v>
      </c>
      <c r="H48" s="97">
        <v>3</v>
      </c>
      <c r="I48" s="97">
        <v>3</v>
      </c>
      <c r="J48" s="97">
        <f t="shared" si="0"/>
        <v>23</v>
      </c>
      <c r="K48" s="5">
        <v>91</v>
      </c>
      <c r="L48" s="4">
        <f t="shared" si="1"/>
        <v>0.25274725274725274</v>
      </c>
      <c r="P48" s="10"/>
      <c r="Q48" s="9"/>
      <c r="R48" s="10"/>
      <c r="S48" s="11"/>
      <c r="T48" s="102"/>
      <c r="U48" s="102"/>
      <c r="V48" s="102"/>
      <c r="W48" s="10"/>
      <c r="X48" s="10"/>
      <c r="Y48" s="10"/>
      <c r="Z48" s="10"/>
      <c r="AA48" s="10"/>
    </row>
    <row r="49" spans="1:28" ht="17.25" customHeight="1" x14ac:dyDescent="0.25">
      <c r="A49" s="129"/>
      <c r="B49" s="132"/>
      <c r="C49" s="98">
        <v>2021</v>
      </c>
      <c r="D49" s="5">
        <v>2</v>
      </c>
      <c r="E49" s="38">
        <v>14</v>
      </c>
      <c r="F49" s="38">
        <v>9</v>
      </c>
      <c r="G49" s="38">
        <v>2</v>
      </c>
      <c r="H49" s="97">
        <v>3</v>
      </c>
      <c r="I49" s="97">
        <v>3</v>
      </c>
      <c r="J49" s="97">
        <f t="shared" si="0"/>
        <v>33</v>
      </c>
      <c r="K49" s="5">
        <v>91</v>
      </c>
      <c r="L49" s="4">
        <f t="shared" si="1"/>
        <v>0.36263736263736263</v>
      </c>
      <c r="P49" s="10"/>
      <c r="Q49" s="9"/>
      <c r="R49" s="10"/>
      <c r="S49" s="11"/>
      <c r="T49" s="102"/>
      <c r="U49" s="102"/>
      <c r="V49" s="102"/>
      <c r="W49" s="10"/>
      <c r="X49" s="10"/>
      <c r="Y49" s="10"/>
      <c r="Z49" s="10"/>
      <c r="AA49" s="10"/>
    </row>
    <row r="50" spans="1:28" ht="17.25" customHeight="1" x14ac:dyDescent="0.25">
      <c r="A50" s="127">
        <v>12</v>
      </c>
      <c r="B50" s="130" t="s">
        <v>57</v>
      </c>
      <c r="C50" s="98">
        <v>2018</v>
      </c>
      <c r="D50" s="5">
        <v>3</v>
      </c>
      <c r="E50" s="38">
        <v>1</v>
      </c>
      <c r="F50" s="38">
        <v>6</v>
      </c>
      <c r="G50" s="38">
        <v>2</v>
      </c>
      <c r="H50" s="94">
        <v>0</v>
      </c>
      <c r="I50" s="94">
        <v>1</v>
      </c>
      <c r="J50" s="94">
        <f t="shared" si="0"/>
        <v>13</v>
      </c>
      <c r="K50" s="5">
        <v>91</v>
      </c>
      <c r="L50" s="4">
        <f t="shared" si="1"/>
        <v>0.14285714285714285</v>
      </c>
      <c r="P50" s="10"/>
      <c r="Q50" s="9"/>
      <c r="R50" s="10"/>
      <c r="S50" s="11"/>
      <c r="T50" s="102"/>
      <c r="U50" s="102"/>
      <c r="V50" s="102"/>
      <c r="W50" s="10"/>
      <c r="X50" s="10"/>
      <c r="Y50" s="10"/>
      <c r="Z50" s="10"/>
      <c r="AA50" s="10"/>
    </row>
    <row r="51" spans="1:28" ht="17.25" customHeight="1" x14ac:dyDescent="0.25">
      <c r="A51" s="128"/>
      <c r="B51" s="131"/>
      <c r="C51" s="98">
        <v>2019</v>
      </c>
      <c r="D51" s="5">
        <v>3</v>
      </c>
      <c r="E51" s="38">
        <v>4</v>
      </c>
      <c r="F51" s="38">
        <v>6</v>
      </c>
      <c r="G51" s="38">
        <v>1</v>
      </c>
      <c r="H51" s="97">
        <v>2</v>
      </c>
      <c r="I51" s="97">
        <v>2</v>
      </c>
      <c r="J51" s="97">
        <f t="shared" si="0"/>
        <v>18</v>
      </c>
      <c r="K51" s="5">
        <v>91</v>
      </c>
      <c r="L51" s="4">
        <f t="shared" si="1"/>
        <v>0.19780219780219779</v>
      </c>
      <c r="P51" s="10"/>
      <c r="Q51" s="9"/>
      <c r="R51" s="10"/>
      <c r="S51" s="11"/>
      <c r="T51" s="102"/>
      <c r="U51" s="102"/>
      <c r="V51" s="102"/>
      <c r="W51" s="10"/>
      <c r="X51" s="10"/>
      <c r="Y51" s="10"/>
      <c r="Z51" s="10"/>
      <c r="AA51" s="10"/>
    </row>
    <row r="52" spans="1:28" ht="17.25" customHeight="1" x14ac:dyDescent="0.25">
      <c r="A52" s="128"/>
      <c r="B52" s="131"/>
      <c r="C52" s="98">
        <v>2020</v>
      </c>
      <c r="D52" s="5">
        <v>1</v>
      </c>
      <c r="E52" s="38">
        <v>3</v>
      </c>
      <c r="F52" s="38">
        <v>6</v>
      </c>
      <c r="G52" s="38">
        <v>1</v>
      </c>
      <c r="H52" s="97">
        <v>2</v>
      </c>
      <c r="I52" s="97">
        <v>2</v>
      </c>
      <c r="J52" s="97">
        <f t="shared" si="0"/>
        <v>15</v>
      </c>
      <c r="K52" s="5">
        <v>91</v>
      </c>
      <c r="L52" s="4">
        <f t="shared" si="1"/>
        <v>0.16483516483516483</v>
      </c>
      <c r="P52" s="10"/>
      <c r="Q52" s="9"/>
      <c r="R52" s="10"/>
      <c r="S52" s="11"/>
      <c r="T52" s="102"/>
      <c r="U52" s="102"/>
      <c r="V52" s="102"/>
      <c r="W52" s="10"/>
      <c r="X52" s="10"/>
      <c r="Y52" s="10"/>
      <c r="Z52" s="10"/>
      <c r="AA52" s="10"/>
    </row>
    <row r="53" spans="1:28" ht="17.25" customHeight="1" x14ac:dyDescent="0.25">
      <c r="A53" s="129"/>
      <c r="B53" s="132"/>
      <c r="C53" s="98">
        <v>2021</v>
      </c>
      <c r="D53" s="5">
        <v>1</v>
      </c>
      <c r="E53" s="38">
        <v>2</v>
      </c>
      <c r="F53" s="38">
        <v>6</v>
      </c>
      <c r="G53" s="38">
        <v>1</v>
      </c>
      <c r="H53" s="97">
        <v>1</v>
      </c>
      <c r="I53" s="97">
        <v>2</v>
      </c>
      <c r="J53" s="97">
        <f t="shared" si="0"/>
        <v>13</v>
      </c>
      <c r="K53" s="5">
        <v>91</v>
      </c>
      <c r="L53" s="4">
        <f t="shared" si="1"/>
        <v>0.14285714285714285</v>
      </c>
      <c r="P53" s="10"/>
      <c r="Q53" s="9"/>
      <c r="R53" s="10"/>
      <c r="S53" s="11"/>
      <c r="T53" s="102"/>
      <c r="U53" s="102"/>
      <c r="V53" s="102"/>
      <c r="W53" s="10"/>
      <c r="X53" s="10"/>
      <c r="Y53" s="10"/>
      <c r="Z53" s="10"/>
      <c r="AA53" s="10"/>
    </row>
    <row r="54" spans="1:28" ht="17.25" customHeight="1" x14ac:dyDescent="0.25">
      <c r="A54" s="127">
        <v>13</v>
      </c>
      <c r="B54" s="130" t="s">
        <v>58</v>
      </c>
      <c r="C54" s="98">
        <v>2018</v>
      </c>
      <c r="D54" s="5">
        <v>1</v>
      </c>
      <c r="E54" s="38">
        <v>1</v>
      </c>
      <c r="F54" s="38">
        <v>4</v>
      </c>
      <c r="G54" s="38">
        <v>1</v>
      </c>
      <c r="H54" s="94">
        <v>3</v>
      </c>
      <c r="I54" s="94">
        <v>1</v>
      </c>
      <c r="J54" s="94">
        <f>SUM(D54:I54)</f>
        <v>11</v>
      </c>
      <c r="K54" s="5">
        <v>91</v>
      </c>
      <c r="L54" s="4">
        <f>J54/K54</f>
        <v>0.12087912087912088</v>
      </c>
      <c r="P54" s="10"/>
      <c r="Q54" s="9"/>
      <c r="R54" s="10"/>
      <c r="S54" s="11"/>
      <c r="T54" s="102"/>
      <c r="U54" s="102"/>
      <c r="V54" s="102"/>
      <c r="W54" s="10"/>
      <c r="X54" s="10"/>
      <c r="Y54" s="10"/>
      <c r="Z54" s="10"/>
      <c r="AA54" s="10"/>
    </row>
    <row r="55" spans="1:28" ht="17.25" customHeight="1" x14ac:dyDescent="0.25">
      <c r="A55" s="128"/>
      <c r="B55" s="131"/>
      <c r="C55" s="98">
        <v>2019</v>
      </c>
      <c r="D55" s="5">
        <v>3</v>
      </c>
      <c r="E55" s="38">
        <v>1</v>
      </c>
      <c r="F55" s="38">
        <v>5</v>
      </c>
      <c r="G55" s="38">
        <v>2</v>
      </c>
      <c r="H55" s="97">
        <v>3</v>
      </c>
      <c r="I55" s="97">
        <v>1</v>
      </c>
      <c r="J55" s="97">
        <f>SUM(D55:I55)</f>
        <v>15</v>
      </c>
      <c r="K55" s="5">
        <v>91</v>
      </c>
      <c r="L55" s="4">
        <f t="shared" ref="L55:L57" si="2">J55/K55</f>
        <v>0.16483516483516483</v>
      </c>
      <c r="P55" s="10"/>
      <c r="Q55" s="9"/>
      <c r="R55" s="10"/>
      <c r="S55" s="11"/>
      <c r="T55" s="102"/>
      <c r="U55" s="102"/>
      <c r="V55" s="102"/>
      <c r="W55" s="10"/>
      <c r="X55" s="10"/>
      <c r="Y55" s="10"/>
      <c r="Z55" s="10"/>
      <c r="AA55" s="10"/>
    </row>
    <row r="56" spans="1:28" ht="17.25" customHeight="1" x14ac:dyDescent="0.25">
      <c r="A56" s="128"/>
      <c r="B56" s="131"/>
      <c r="C56" s="98">
        <v>2020</v>
      </c>
      <c r="D56" s="5">
        <v>3</v>
      </c>
      <c r="E56" s="38">
        <v>3</v>
      </c>
      <c r="F56" s="38">
        <v>6</v>
      </c>
      <c r="G56" s="38">
        <v>2</v>
      </c>
      <c r="H56" s="97">
        <v>3</v>
      </c>
      <c r="I56" s="97">
        <v>1</v>
      </c>
      <c r="J56" s="97">
        <f>SUM(D56:I56)</f>
        <v>18</v>
      </c>
      <c r="K56" s="5">
        <v>91</v>
      </c>
      <c r="L56" s="4">
        <f t="shared" si="2"/>
        <v>0.19780219780219779</v>
      </c>
      <c r="P56" s="10"/>
      <c r="Q56" s="9"/>
      <c r="R56" s="10"/>
      <c r="S56" s="11"/>
      <c r="T56" s="102"/>
      <c r="U56" s="102"/>
      <c r="V56" s="102"/>
      <c r="W56" s="10"/>
      <c r="X56" s="10"/>
      <c r="Y56" s="10"/>
      <c r="Z56" s="10"/>
      <c r="AA56" s="10"/>
    </row>
    <row r="57" spans="1:28" ht="17.25" customHeight="1" x14ac:dyDescent="0.25">
      <c r="A57" s="129"/>
      <c r="B57" s="132"/>
      <c r="C57" s="98">
        <v>2021</v>
      </c>
      <c r="D57" s="5">
        <v>5</v>
      </c>
      <c r="E57" s="38">
        <v>16</v>
      </c>
      <c r="F57" s="38">
        <v>2</v>
      </c>
      <c r="G57" s="38">
        <v>3</v>
      </c>
      <c r="H57" s="97">
        <v>4</v>
      </c>
      <c r="I57" s="97">
        <v>3</v>
      </c>
      <c r="J57" s="97">
        <f>SUM(D57:I57)</f>
        <v>33</v>
      </c>
      <c r="K57" s="5">
        <v>91</v>
      </c>
      <c r="L57" s="4">
        <f t="shared" si="2"/>
        <v>0.36263736263736263</v>
      </c>
      <c r="P57" s="10"/>
      <c r="Q57" s="9"/>
      <c r="R57" s="10"/>
      <c r="S57" s="11"/>
      <c r="T57" s="102"/>
      <c r="U57" s="102"/>
      <c r="V57" s="102"/>
      <c r="W57" s="10"/>
      <c r="X57" s="10"/>
      <c r="Y57" s="10"/>
      <c r="Z57" s="10"/>
      <c r="AA57" s="10"/>
    </row>
    <row r="58" spans="1:28" x14ac:dyDescent="0.25">
      <c r="A58" s="39"/>
      <c r="B58" s="40"/>
      <c r="C58" s="40"/>
      <c r="D58" s="41"/>
      <c r="E58" s="42"/>
      <c r="F58" s="42"/>
      <c r="G58" s="42"/>
      <c r="K58" t="s">
        <v>95</v>
      </c>
      <c r="Q58" s="39"/>
      <c r="R58" s="40"/>
      <c r="S58" s="41"/>
      <c r="T58" s="42"/>
      <c r="U58" s="42"/>
      <c r="V58" s="42"/>
    </row>
    <row r="59" spans="1:28" x14ac:dyDescent="0.25">
      <c r="A59" s="39"/>
      <c r="B59" s="40"/>
      <c r="C59" s="40"/>
      <c r="D59" s="41"/>
      <c r="E59" s="42"/>
      <c r="F59" s="42"/>
      <c r="G59" s="42"/>
      <c r="K59" t="s">
        <v>91</v>
      </c>
      <c r="M59" t="s">
        <v>92</v>
      </c>
    </row>
    <row r="60" spans="1:28" x14ac:dyDescent="0.25">
      <c r="A60" s="39"/>
      <c r="B60" s="40"/>
      <c r="C60" s="40"/>
      <c r="D60" s="41"/>
      <c r="E60" s="42"/>
      <c r="F60" s="42"/>
      <c r="G60" s="42"/>
      <c r="K60" t="s">
        <v>93</v>
      </c>
      <c r="M60" t="s">
        <v>94</v>
      </c>
    </row>
    <row r="61" spans="1:28" x14ac:dyDescent="0.25">
      <c r="A61" s="39"/>
      <c r="B61" s="40"/>
      <c r="C61" s="40"/>
      <c r="D61" s="41"/>
      <c r="E61" s="42"/>
      <c r="F61" s="42"/>
      <c r="G61" s="42"/>
    </row>
    <row r="62" spans="1:28" x14ac:dyDescent="0.25">
      <c r="A62" s="11"/>
      <c r="B62" s="11"/>
      <c r="C62" s="11"/>
      <c r="D62" s="101"/>
      <c r="E62" s="102"/>
      <c r="F62" s="102"/>
      <c r="G62" s="102"/>
      <c r="H62" s="10"/>
      <c r="I62" s="10"/>
      <c r="J62" s="10"/>
      <c r="K62" s="10"/>
      <c r="L62" s="10"/>
      <c r="M62" s="10"/>
      <c r="N62" s="10"/>
      <c r="O62" s="10"/>
      <c r="P62" s="10"/>
      <c r="Q62" s="11"/>
      <c r="R62" s="11"/>
      <c r="S62" s="101"/>
      <c r="T62" s="102"/>
      <c r="U62" s="102"/>
      <c r="V62" s="102"/>
      <c r="W62" s="10"/>
      <c r="X62" s="10"/>
      <c r="Y62" s="10"/>
      <c r="Z62" s="10"/>
      <c r="AA62" s="10"/>
      <c r="AB62" s="10"/>
    </row>
    <row r="63" spans="1:28" x14ac:dyDescent="0.25">
      <c r="A63" s="11"/>
      <c r="B63" s="11"/>
      <c r="C63" s="11"/>
      <c r="D63" s="11"/>
      <c r="E63" s="102"/>
      <c r="F63" s="102"/>
      <c r="G63" s="102"/>
      <c r="H63" s="10"/>
      <c r="I63" s="10"/>
      <c r="J63" s="10"/>
      <c r="K63" s="10"/>
      <c r="L63" s="10"/>
      <c r="M63" s="10"/>
      <c r="N63" s="10"/>
      <c r="O63" s="10"/>
      <c r="P63" s="10"/>
      <c r="Q63" s="11"/>
      <c r="R63" s="11"/>
      <c r="S63" s="11"/>
      <c r="T63" s="102"/>
      <c r="U63" s="102"/>
      <c r="V63" s="102"/>
      <c r="W63" s="10"/>
      <c r="X63" s="10"/>
      <c r="Y63" s="10"/>
      <c r="Z63" s="10"/>
      <c r="AA63" s="10"/>
      <c r="AB63" s="10"/>
    </row>
    <row r="64" spans="1:28" s="45" customFormat="1" ht="22.5" customHeight="1" x14ac:dyDescent="0.25">
      <c r="A64" s="103"/>
      <c r="B64" s="103"/>
      <c r="C64" s="103"/>
      <c r="D64" s="103"/>
      <c r="E64" s="103"/>
      <c r="F64" s="103"/>
      <c r="G64" s="103"/>
      <c r="H64" s="103"/>
      <c r="I64" s="103"/>
      <c r="J64" s="103"/>
      <c r="K64" s="103"/>
      <c r="L64" s="103"/>
      <c r="M64" s="40"/>
      <c r="N64" s="40"/>
      <c r="O64" s="40"/>
      <c r="P64" s="40"/>
      <c r="Q64" s="103"/>
      <c r="R64" s="103"/>
      <c r="S64" s="103"/>
      <c r="T64" s="103"/>
      <c r="U64" s="103"/>
      <c r="V64" s="103"/>
      <c r="W64" s="103"/>
      <c r="X64" s="103"/>
      <c r="Y64" s="103"/>
      <c r="Z64" s="103"/>
      <c r="AA64" s="103"/>
      <c r="AB64" s="40"/>
    </row>
    <row r="65" spans="1:28" x14ac:dyDescent="0.25">
      <c r="A65" s="9"/>
      <c r="B65" s="10"/>
      <c r="C65" s="10"/>
      <c r="D65" s="11"/>
      <c r="E65" s="102"/>
      <c r="F65" s="102"/>
      <c r="G65" s="102"/>
      <c r="H65" s="10"/>
      <c r="I65" s="10"/>
      <c r="J65" s="10"/>
      <c r="K65" s="11"/>
      <c r="L65" s="10"/>
      <c r="M65" s="10"/>
      <c r="N65" s="10"/>
      <c r="O65" s="10"/>
      <c r="P65" s="10"/>
      <c r="Q65" s="9"/>
      <c r="R65" s="10"/>
      <c r="S65" s="11"/>
      <c r="T65" s="102"/>
      <c r="U65" s="102"/>
      <c r="V65" s="102"/>
      <c r="W65" s="10"/>
      <c r="X65" s="10"/>
      <c r="Y65" s="10"/>
      <c r="Z65" s="10"/>
      <c r="AA65" s="10"/>
      <c r="AB65" s="10"/>
    </row>
    <row r="66" spans="1:28" x14ac:dyDescent="0.25">
      <c r="A66" s="9"/>
      <c r="B66" s="10"/>
      <c r="C66" s="10"/>
      <c r="D66" s="11"/>
      <c r="E66" s="102"/>
      <c r="F66" s="102"/>
      <c r="G66" s="102"/>
      <c r="H66" s="10"/>
      <c r="I66" s="10"/>
      <c r="J66" s="10"/>
      <c r="K66" s="11"/>
      <c r="L66" s="10"/>
      <c r="M66" s="10"/>
      <c r="N66" s="10"/>
      <c r="O66" s="10"/>
      <c r="P66" s="10"/>
      <c r="Q66" s="9"/>
      <c r="R66" s="10"/>
      <c r="S66" s="11"/>
      <c r="T66" s="102"/>
      <c r="U66" s="102"/>
      <c r="V66" s="102"/>
      <c r="W66" s="10"/>
      <c r="X66" s="10"/>
      <c r="Y66" s="10"/>
      <c r="Z66" s="10"/>
      <c r="AA66" s="10"/>
      <c r="AB66" s="10"/>
    </row>
    <row r="67" spans="1:28" x14ac:dyDescent="0.25">
      <c r="A67" s="9"/>
      <c r="B67" s="10"/>
      <c r="C67" s="10"/>
      <c r="D67" s="11"/>
      <c r="E67" s="102"/>
      <c r="F67" s="102"/>
      <c r="G67" s="102"/>
      <c r="H67" s="10"/>
      <c r="I67" s="10"/>
      <c r="J67" s="10"/>
      <c r="K67" s="11"/>
      <c r="L67" s="10"/>
      <c r="M67" s="10"/>
      <c r="N67" s="10"/>
      <c r="O67" s="10"/>
      <c r="P67" s="10"/>
      <c r="Q67" s="9"/>
      <c r="R67" s="10"/>
      <c r="S67" s="11"/>
      <c r="T67" s="102"/>
      <c r="U67" s="102"/>
      <c r="V67" s="102"/>
      <c r="W67" s="10"/>
      <c r="X67" s="10"/>
      <c r="Y67" s="10"/>
      <c r="Z67" s="10"/>
      <c r="AA67" s="10"/>
      <c r="AB67" s="10"/>
    </row>
    <row r="68" spans="1:28" x14ac:dyDescent="0.25">
      <c r="A68" s="9"/>
      <c r="B68" s="10"/>
      <c r="C68" s="10"/>
      <c r="D68" s="11"/>
      <c r="E68" s="102"/>
      <c r="F68" s="102"/>
      <c r="G68" s="102"/>
      <c r="H68" s="10"/>
      <c r="I68" s="10"/>
      <c r="J68" s="10"/>
      <c r="K68" s="11"/>
      <c r="L68" s="10"/>
      <c r="M68" s="10"/>
      <c r="N68" s="10"/>
      <c r="O68" s="10"/>
      <c r="P68" s="10"/>
      <c r="Q68" s="9"/>
      <c r="R68" s="10"/>
      <c r="S68" s="11"/>
      <c r="T68" s="102"/>
      <c r="U68" s="102"/>
      <c r="V68" s="102"/>
      <c r="W68" s="10"/>
      <c r="X68" s="10"/>
      <c r="Y68" s="10"/>
      <c r="Z68" s="10"/>
      <c r="AA68" s="10"/>
      <c r="AB68" s="10"/>
    </row>
    <row r="69" spans="1:28" x14ac:dyDescent="0.25">
      <c r="A69" s="9"/>
      <c r="B69" s="10"/>
      <c r="C69" s="10"/>
      <c r="D69" s="11"/>
      <c r="E69" s="102"/>
      <c r="F69" s="102"/>
      <c r="G69" s="102"/>
      <c r="H69" s="10"/>
      <c r="I69" s="10"/>
      <c r="J69" s="10"/>
      <c r="K69" s="11"/>
      <c r="L69" s="10"/>
      <c r="M69" s="10"/>
      <c r="N69" s="10"/>
      <c r="O69" s="10"/>
      <c r="P69" s="10"/>
      <c r="Q69" s="9"/>
      <c r="R69" s="10"/>
      <c r="S69" s="11"/>
      <c r="T69" s="102"/>
      <c r="U69" s="102"/>
      <c r="V69" s="102"/>
      <c r="W69" s="10"/>
      <c r="X69" s="10"/>
      <c r="Y69" s="10"/>
      <c r="Z69" s="10"/>
      <c r="AA69" s="10"/>
      <c r="AB69" s="10"/>
    </row>
    <row r="70" spans="1:28" x14ac:dyDescent="0.25">
      <c r="A70" s="9"/>
      <c r="B70" s="10"/>
      <c r="C70" s="10"/>
      <c r="D70" s="11"/>
      <c r="E70" s="102"/>
      <c r="F70" s="102"/>
      <c r="G70" s="102"/>
      <c r="H70" s="10"/>
      <c r="I70" s="10"/>
      <c r="J70" s="10"/>
      <c r="K70" s="11"/>
      <c r="L70" s="10"/>
      <c r="M70" s="10"/>
      <c r="N70" s="10"/>
      <c r="O70" s="10"/>
      <c r="P70" s="10"/>
      <c r="Q70" s="9"/>
      <c r="R70" s="10"/>
      <c r="S70" s="11"/>
      <c r="T70" s="102"/>
      <c r="U70" s="102"/>
      <c r="V70" s="102"/>
      <c r="W70" s="10"/>
      <c r="X70" s="10"/>
      <c r="Y70" s="10"/>
      <c r="Z70" s="10"/>
      <c r="AA70" s="10"/>
      <c r="AB70" s="10"/>
    </row>
    <row r="71" spans="1:28" x14ac:dyDescent="0.25">
      <c r="A71" s="9"/>
      <c r="B71" s="10"/>
      <c r="C71" s="10"/>
      <c r="D71" s="11"/>
      <c r="E71" s="102"/>
      <c r="F71" s="102"/>
      <c r="G71" s="102"/>
      <c r="H71" s="10"/>
      <c r="I71" s="10"/>
      <c r="J71" s="10"/>
      <c r="K71" s="11"/>
      <c r="L71" s="10"/>
      <c r="M71" s="10"/>
      <c r="N71" s="10"/>
      <c r="O71" s="10"/>
      <c r="P71" s="10"/>
      <c r="Q71" s="9"/>
      <c r="R71" s="10"/>
      <c r="S71" s="11"/>
      <c r="T71" s="102"/>
      <c r="U71" s="102"/>
      <c r="V71" s="102"/>
      <c r="W71" s="10"/>
      <c r="X71" s="10"/>
      <c r="Y71" s="10"/>
      <c r="Z71" s="10"/>
      <c r="AA71" s="10"/>
      <c r="AB71" s="10"/>
    </row>
    <row r="72" spans="1:28" x14ac:dyDescent="0.25">
      <c r="A72" s="9"/>
      <c r="B72" s="10"/>
      <c r="C72" s="10"/>
      <c r="D72" s="11"/>
      <c r="E72" s="102"/>
      <c r="F72" s="102"/>
      <c r="G72" s="102"/>
      <c r="H72" s="10"/>
      <c r="I72" s="10"/>
      <c r="J72" s="10"/>
      <c r="K72" s="11"/>
      <c r="L72" s="10"/>
      <c r="M72" s="10"/>
      <c r="N72" s="10"/>
      <c r="O72" s="10"/>
      <c r="P72" s="10"/>
      <c r="Q72" s="9"/>
      <c r="R72" s="10"/>
      <c r="S72" s="11"/>
      <c r="T72" s="102"/>
      <c r="U72" s="102"/>
      <c r="V72" s="102"/>
      <c r="W72" s="10"/>
      <c r="X72" s="10"/>
      <c r="Y72" s="10"/>
      <c r="Z72" s="10"/>
      <c r="AA72" s="10"/>
      <c r="AB72" s="10"/>
    </row>
    <row r="73" spans="1:28" x14ac:dyDescent="0.25">
      <c r="A73" s="9"/>
      <c r="B73" s="10"/>
      <c r="C73" s="10"/>
      <c r="D73" s="11"/>
      <c r="E73" s="102"/>
      <c r="F73" s="102"/>
      <c r="G73" s="102"/>
      <c r="H73" s="10"/>
      <c r="I73" s="10"/>
      <c r="J73" s="10"/>
      <c r="K73" s="11"/>
      <c r="L73" s="10"/>
      <c r="M73" s="10"/>
      <c r="N73" s="10"/>
      <c r="O73" s="10"/>
      <c r="P73" s="10"/>
      <c r="Q73" s="9"/>
      <c r="R73" s="10"/>
      <c r="S73" s="11"/>
      <c r="T73" s="102"/>
      <c r="U73" s="102"/>
      <c r="V73" s="102"/>
      <c r="W73" s="10"/>
      <c r="X73" s="10"/>
      <c r="Y73" s="10"/>
      <c r="Z73" s="10"/>
      <c r="AA73" s="10"/>
      <c r="AB73" s="10"/>
    </row>
    <row r="74" spans="1:28" x14ac:dyDescent="0.25">
      <c r="A74" s="9"/>
      <c r="B74" s="10"/>
      <c r="C74" s="10"/>
      <c r="D74" s="11"/>
      <c r="E74" s="102"/>
      <c r="F74" s="102"/>
      <c r="G74" s="102"/>
      <c r="H74" s="10"/>
      <c r="I74" s="10"/>
      <c r="J74" s="10"/>
      <c r="K74" s="11"/>
      <c r="L74" s="10"/>
      <c r="M74" s="10"/>
      <c r="N74" s="10"/>
      <c r="O74" s="10"/>
      <c r="P74" s="10"/>
      <c r="Q74" s="9"/>
      <c r="R74" s="10"/>
      <c r="S74" s="11"/>
      <c r="T74" s="102"/>
      <c r="U74" s="102"/>
      <c r="V74" s="102"/>
      <c r="W74" s="10"/>
      <c r="X74" s="10"/>
      <c r="Y74" s="10"/>
      <c r="Z74" s="10"/>
      <c r="AA74" s="10"/>
      <c r="AB74" s="10"/>
    </row>
    <row r="75" spans="1:28" x14ac:dyDescent="0.25">
      <c r="A75" s="9"/>
      <c r="B75" s="10"/>
      <c r="C75" s="10"/>
      <c r="D75" s="11"/>
      <c r="E75" s="102"/>
      <c r="F75" s="102"/>
      <c r="G75" s="102"/>
      <c r="H75" s="10"/>
      <c r="I75" s="10"/>
      <c r="J75" s="10"/>
      <c r="K75" s="11"/>
      <c r="L75" s="10"/>
      <c r="M75" s="10"/>
      <c r="N75" s="10"/>
      <c r="O75" s="10"/>
      <c r="P75" s="10"/>
      <c r="Q75" s="9"/>
      <c r="R75" s="10"/>
      <c r="S75" s="11"/>
      <c r="T75" s="102"/>
      <c r="U75" s="102"/>
      <c r="V75" s="102"/>
      <c r="W75" s="10"/>
      <c r="X75" s="10"/>
      <c r="Y75" s="10"/>
      <c r="Z75" s="10"/>
      <c r="AA75" s="10"/>
      <c r="AB75" s="10"/>
    </row>
    <row r="76" spans="1:28" x14ac:dyDescent="0.25">
      <c r="A76" s="9"/>
      <c r="B76" s="10"/>
      <c r="C76" s="10"/>
      <c r="D76" s="11"/>
      <c r="E76" s="102"/>
      <c r="F76" s="102"/>
      <c r="G76" s="102"/>
      <c r="H76" s="10"/>
      <c r="I76" s="10"/>
      <c r="J76" s="10"/>
      <c r="K76" s="11"/>
      <c r="L76" s="10"/>
      <c r="M76" s="10"/>
      <c r="N76" s="10"/>
      <c r="O76" s="10"/>
      <c r="P76" s="10"/>
      <c r="Q76" s="9"/>
      <c r="R76" s="10"/>
      <c r="S76" s="11"/>
      <c r="T76" s="102"/>
      <c r="U76" s="102"/>
      <c r="V76" s="102"/>
      <c r="W76" s="10"/>
      <c r="X76" s="10"/>
      <c r="Y76" s="10"/>
      <c r="Z76" s="10"/>
      <c r="AA76" s="10"/>
      <c r="AB76" s="10"/>
    </row>
    <row r="77" spans="1:28" x14ac:dyDescent="0.25">
      <c r="A77" s="9"/>
      <c r="B77" s="10"/>
      <c r="C77" s="10"/>
      <c r="D77" s="11"/>
      <c r="E77" s="102"/>
      <c r="F77" s="102"/>
      <c r="G77" s="102"/>
      <c r="H77" s="10"/>
      <c r="I77" s="10"/>
      <c r="J77" s="10"/>
      <c r="K77" s="11"/>
      <c r="L77" s="10"/>
      <c r="M77" s="10"/>
      <c r="N77" s="10"/>
      <c r="O77" s="10"/>
      <c r="P77" s="10"/>
      <c r="Q77" s="9"/>
      <c r="R77" s="10"/>
      <c r="S77" s="11"/>
      <c r="T77" s="102"/>
      <c r="U77" s="102"/>
      <c r="V77" s="102"/>
      <c r="W77" s="10"/>
      <c r="X77" s="10"/>
      <c r="Y77" s="10"/>
      <c r="Z77" s="10"/>
      <c r="AA77" s="10"/>
      <c r="AB77" s="10"/>
    </row>
    <row r="78" spans="1:28" x14ac:dyDescent="0.25">
      <c r="A78" s="40"/>
      <c r="B78" s="40"/>
      <c r="C78" s="40"/>
      <c r="D78" s="11"/>
      <c r="E78" s="102"/>
      <c r="F78" s="102"/>
      <c r="G78" s="102"/>
      <c r="H78" s="10"/>
      <c r="I78" s="10"/>
      <c r="J78" s="10"/>
      <c r="K78" s="10"/>
      <c r="L78" s="10"/>
      <c r="M78" s="10"/>
      <c r="N78" s="10"/>
      <c r="O78" s="10"/>
      <c r="P78" s="10"/>
      <c r="Q78" s="40"/>
      <c r="R78" s="40"/>
      <c r="S78" s="11"/>
      <c r="T78" s="102"/>
      <c r="U78" s="102"/>
      <c r="V78" s="102"/>
      <c r="W78" s="10"/>
      <c r="X78" s="10"/>
      <c r="Y78" s="10"/>
      <c r="Z78" s="10"/>
      <c r="AA78" s="10"/>
      <c r="AB78" s="10"/>
    </row>
    <row r="79" spans="1:28" x14ac:dyDescent="0.25">
      <c r="A79" s="40"/>
      <c r="B79" s="40"/>
      <c r="C79" s="40"/>
      <c r="D79" s="11"/>
      <c r="E79" s="102"/>
      <c r="F79" s="102"/>
      <c r="G79" s="102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</row>
    <row r="80" spans="1:28" x14ac:dyDescent="0.25">
      <c r="A80" s="39"/>
      <c r="B80" s="40"/>
      <c r="C80" s="40"/>
      <c r="D80" s="41"/>
      <c r="E80" s="42"/>
      <c r="F80" s="42"/>
      <c r="G80" s="42"/>
    </row>
    <row r="81" spans="1:7" x14ac:dyDescent="0.25">
      <c r="A81" s="39"/>
      <c r="B81" s="40"/>
      <c r="C81" s="40"/>
      <c r="D81" s="41"/>
      <c r="E81" s="42"/>
      <c r="F81" s="42"/>
      <c r="G81" s="42"/>
    </row>
    <row r="82" spans="1:7" x14ac:dyDescent="0.25">
      <c r="A82" s="39"/>
      <c r="B82" s="40"/>
      <c r="C82" s="40"/>
      <c r="D82" s="41"/>
      <c r="E82" s="42"/>
      <c r="F82" s="42"/>
      <c r="G82" s="42"/>
    </row>
    <row r="83" spans="1:7" x14ac:dyDescent="0.25">
      <c r="A83" s="39"/>
      <c r="B83" s="40"/>
      <c r="C83" s="40"/>
      <c r="D83" s="41"/>
      <c r="E83" s="42"/>
      <c r="F83" s="42"/>
      <c r="G83" s="42"/>
    </row>
    <row r="84" spans="1:7" x14ac:dyDescent="0.25">
      <c r="A84" s="39"/>
      <c r="B84" s="40"/>
      <c r="C84" s="40"/>
      <c r="D84" s="41"/>
      <c r="E84" s="42"/>
      <c r="F84" s="42"/>
      <c r="G84" s="42"/>
    </row>
    <row r="85" spans="1:7" x14ac:dyDescent="0.25">
      <c r="A85" s="39"/>
      <c r="B85" s="40"/>
      <c r="C85" s="40"/>
      <c r="D85" s="41"/>
      <c r="E85" s="42"/>
      <c r="F85" s="42"/>
      <c r="G85" s="42"/>
    </row>
    <row r="86" spans="1:7" x14ac:dyDescent="0.25">
      <c r="A86" s="39"/>
      <c r="B86" s="40"/>
      <c r="C86" s="40"/>
      <c r="D86" s="41"/>
      <c r="E86" s="42"/>
      <c r="F86" s="42"/>
      <c r="G86" s="42"/>
    </row>
    <row r="87" spans="1:7" x14ac:dyDescent="0.25">
      <c r="A87" s="39"/>
      <c r="B87" s="40"/>
      <c r="C87" s="40"/>
      <c r="D87" s="41"/>
      <c r="E87" s="42"/>
      <c r="F87" s="42"/>
      <c r="G87" s="42"/>
    </row>
    <row r="88" spans="1:7" x14ac:dyDescent="0.25">
      <c r="A88" s="39"/>
      <c r="B88" s="40"/>
      <c r="C88" s="40"/>
      <c r="D88" s="41"/>
      <c r="E88" s="42"/>
      <c r="F88" s="42"/>
      <c r="G88" s="42"/>
    </row>
    <row r="89" spans="1:7" x14ac:dyDescent="0.25">
      <c r="A89" s="39"/>
      <c r="B89" s="40"/>
      <c r="C89" s="40"/>
      <c r="D89" s="41"/>
      <c r="E89" s="42"/>
      <c r="F89" s="42"/>
      <c r="G89" s="42"/>
    </row>
    <row r="90" spans="1:7" x14ac:dyDescent="0.25">
      <c r="A90" s="39"/>
      <c r="B90" s="40"/>
      <c r="C90" s="40"/>
      <c r="D90" s="41"/>
      <c r="E90" s="42"/>
      <c r="F90" s="42"/>
      <c r="G90" s="42"/>
    </row>
    <row r="91" spans="1:7" x14ac:dyDescent="0.25">
      <c r="A91" s="39"/>
      <c r="B91" s="40"/>
      <c r="C91" s="40"/>
      <c r="D91" s="41"/>
      <c r="E91" s="42"/>
      <c r="F91" s="42"/>
      <c r="G91" s="42"/>
    </row>
    <row r="92" spans="1:7" x14ac:dyDescent="0.25">
      <c r="A92" s="39"/>
      <c r="B92" s="40"/>
      <c r="C92" s="40"/>
      <c r="D92" s="41"/>
      <c r="E92" s="42"/>
      <c r="F92" s="42"/>
      <c r="G92" s="42"/>
    </row>
    <row r="93" spans="1:7" x14ac:dyDescent="0.25">
      <c r="A93" s="39"/>
      <c r="B93" s="40"/>
      <c r="C93" s="40"/>
      <c r="D93" s="41"/>
      <c r="E93" s="42"/>
      <c r="F93" s="42"/>
      <c r="G93" s="42"/>
    </row>
    <row r="94" spans="1:7" x14ac:dyDescent="0.25">
      <c r="A94" s="39"/>
      <c r="B94" s="40"/>
      <c r="C94" s="40"/>
      <c r="D94" s="41"/>
      <c r="E94" s="42"/>
      <c r="F94" s="42"/>
      <c r="G94" s="42"/>
    </row>
    <row r="95" spans="1:7" x14ac:dyDescent="0.25">
      <c r="A95" s="39"/>
      <c r="B95" s="40"/>
      <c r="C95" s="40"/>
      <c r="D95" s="41"/>
      <c r="E95" s="42"/>
      <c r="F95" s="42"/>
      <c r="G95" s="42"/>
    </row>
    <row r="96" spans="1:7" x14ac:dyDescent="0.25">
      <c r="A96" s="39"/>
      <c r="B96" s="40"/>
      <c r="C96" s="40"/>
      <c r="D96" s="41"/>
      <c r="E96" s="42"/>
      <c r="F96" s="42"/>
      <c r="G96" s="42"/>
    </row>
  </sheetData>
  <mergeCells count="26">
    <mergeCell ref="A38:A41"/>
    <mergeCell ref="B38:B41"/>
    <mergeCell ref="A42:A45"/>
    <mergeCell ref="B42:B45"/>
    <mergeCell ref="B26:B29"/>
    <mergeCell ref="A26:A29"/>
    <mergeCell ref="A30:A33"/>
    <mergeCell ref="B30:B33"/>
    <mergeCell ref="B34:B37"/>
    <mergeCell ref="A34:A37"/>
    <mergeCell ref="B54:B57"/>
    <mergeCell ref="A54:A57"/>
    <mergeCell ref="A50:A53"/>
    <mergeCell ref="B50:B53"/>
    <mergeCell ref="A46:A49"/>
    <mergeCell ref="B46:B49"/>
    <mergeCell ref="B18:B21"/>
    <mergeCell ref="A18:A21"/>
    <mergeCell ref="A22:A25"/>
    <mergeCell ref="B22:B25"/>
    <mergeCell ref="B6:B9"/>
    <mergeCell ref="A6:A9"/>
    <mergeCell ref="B10:B13"/>
    <mergeCell ref="A10:A13"/>
    <mergeCell ref="A14:A17"/>
    <mergeCell ref="B14:B1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N57"/>
  <sheetViews>
    <sheetView zoomScale="110" zoomScaleNormal="110" workbookViewId="0">
      <pane xSplit="3" ySplit="5" topLeftCell="E6" activePane="bottomRight" state="frozen"/>
      <selection pane="topRight" activeCell="D1" sqref="D1"/>
      <selection pane="bottomLeft" activeCell="A6" sqref="A6"/>
      <selection pane="bottomRight" activeCell="G56" sqref="G56"/>
    </sheetView>
  </sheetViews>
  <sheetFormatPr defaultRowHeight="15" x14ac:dyDescent="0.25"/>
  <cols>
    <col min="1" max="1" width="5.85546875" style="1" customWidth="1"/>
    <col min="2" max="3" width="12.85546875" style="1" customWidth="1"/>
    <col min="4" max="6" width="30.5703125" style="76" customWidth="1"/>
    <col min="7" max="7" width="30.7109375" style="34" customWidth="1"/>
    <col min="8" max="8" width="29.85546875" customWidth="1"/>
  </cols>
  <sheetData>
    <row r="2" spans="1:14" x14ac:dyDescent="0.25">
      <c r="A2" s="35" t="s">
        <v>104</v>
      </c>
      <c r="B2" s="36"/>
      <c r="C2" s="36"/>
      <c r="D2" s="75"/>
    </row>
    <row r="5" spans="1:14" ht="33.75" customHeight="1" x14ac:dyDescent="0.25">
      <c r="A5" s="46" t="s">
        <v>0</v>
      </c>
      <c r="B5" s="46" t="s">
        <v>8</v>
      </c>
      <c r="C5" s="46" t="s">
        <v>70</v>
      </c>
      <c r="D5" s="77" t="s">
        <v>71</v>
      </c>
      <c r="E5" s="77" t="s">
        <v>72</v>
      </c>
      <c r="F5" s="77" t="s">
        <v>76</v>
      </c>
      <c r="G5" s="46" t="s">
        <v>73</v>
      </c>
      <c r="H5" s="121" t="s">
        <v>141</v>
      </c>
      <c r="L5" s="65" t="s">
        <v>101</v>
      </c>
      <c r="M5" s="52"/>
      <c r="N5" s="52"/>
    </row>
    <row r="6" spans="1:14" x14ac:dyDescent="0.25">
      <c r="A6" s="134">
        <v>1</v>
      </c>
      <c r="B6" s="135" t="s">
        <v>17</v>
      </c>
      <c r="C6" s="5">
        <v>2018</v>
      </c>
      <c r="D6" s="74">
        <v>13567160084000</v>
      </c>
      <c r="E6" s="74">
        <v>19739230723000</v>
      </c>
      <c r="F6" s="84">
        <v>33306390807000</v>
      </c>
      <c r="G6" s="38">
        <f>D6/E6*100%</f>
        <v>0.68731959590459868</v>
      </c>
      <c r="H6" s="5">
        <f>D6/F6</f>
        <v>0.40734404885288839</v>
      </c>
      <c r="I6" t="s">
        <v>96</v>
      </c>
      <c r="L6" s="52"/>
      <c r="M6" s="52"/>
      <c r="N6" s="52"/>
    </row>
    <row r="7" spans="1:14" x14ac:dyDescent="0.25">
      <c r="A7" s="134"/>
      <c r="B7" s="135"/>
      <c r="C7" s="5">
        <v>2019</v>
      </c>
      <c r="D7" s="74">
        <v>12061488555000</v>
      </c>
      <c r="E7" s="74">
        <v>18133419175000</v>
      </c>
      <c r="F7" s="84">
        <v>30194907730000</v>
      </c>
      <c r="G7" s="38">
        <f t="shared" ref="G7:G57" si="0">D7/E7*100%</f>
        <v>0.66515247006636302</v>
      </c>
      <c r="H7" s="5">
        <f>D7/F7</f>
        <v>0.39945439353061407</v>
      </c>
      <c r="L7" s="53" t="s">
        <v>100</v>
      </c>
      <c r="M7" s="52"/>
      <c r="N7" s="52"/>
    </row>
    <row r="8" spans="1:14" x14ac:dyDescent="0.25">
      <c r="A8" s="134"/>
      <c r="B8" s="135"/>
      <c r="C8" s="5">
        <v>2020</v>
      </c>
      <c r="D8" s="74">
        <v>12690063970000</v>
      </c>
      <c r="E8" s="74">
        <v>19039449025000</v>
      </c>
      <c r="F8" s="84">
        <v>31729512995000</v>
      </c>
      <c r="G8" s="38">
        <f t="shared" si="0"/>
        <v>0.66651424383852409</v>
      </c>
      <c r="H8" s="5">
        <f>D8/F8</f>
        <v>0.39994512276314248</v>
      </c>
      <c r="L8" s="52"/>
      <c r="M8" s="52"/>
      <c r="N8" s="52"/>
    </row>
    <row r="9" spans="1:14" x14ac:dyDescent="0.25">
      <c r="A9" s="134"/>
      <c r="B9" s="135"/>
      <c r="C9" s="5">
        <v>2021</v>
      </c>
      <c r="D9" s="74">
        <v>12079056000000</v>
      </c>
      <c r="E9" s="74">
        <v>20837098000000</v>
      </c>
      <c r="F9" s="84">
        <v>32916154000000</v>
      </c>
      <c r="G9" s="38">
        <f t="shared" si="0"/>
        <v>0.5796899357098575</v>
      </c>
      <c r="H9" s="5">
        <f t="shared" ref="H9:H57" si="1">D9/F9</f>
        <v>0.36696437864520864</v>
      </c>
      <c r="I9" t="s">
        <v>97</v>
      </c>
      <c r="L9" t="s">
        <v>143</v>
      </c>
    </row>
    <row r="10" spans="1:14" x14ac:dyDescent="0.25">
      <c r="A10" s="134">
        <v>2</v>
      </c>
      <c r="B10" s="135" t="s">
        <v>18</v>
      </c>
      <c r="C10" s="5">
        <v>2018</v>
      </c>
      <c r="D10" s="74">
        <v>7903237000000</v>
      </c>
      <c r="E10" s="74">
        <v>16269696000000</v>
      </c>
      <c r="F10" s="85">
        <v>24172933000000</v>
      </c>
      <c r="G10" s="38">
        <f t="shared" si="0"/>
        <v>0.48576426996546218</v>
      </c>
      <c r="H10" s="5">
        <f t="shared" si="1"/>
        <v>0.32694572065375765</v>
      </c>
      <c r="I10" t="s">
        <v>97</v>
      </c>
    </row>
    <row r="11" spans="1:14" x14ac:dyDescent="0.25">
      <c r="A11" s="134"/>
      <c r="B11" s="135"/>
      <c r="C11" s="5">
        <v>2019</v>
      </c>
      <c r="D11" s="74">
        <v>7675226000000</v>
      </c>
      <c r="E11" s="74">
        <v>18422826000000</v>
      </c>
      <c r="F11" s="86">
        <v>26098052000000</v>
      </c>
      <c r="G11" s="38">
        <f t="shared" si="0"/>
        <v>0.41661501878159191</v>
      </c>
      <c r="H11" s="5">
        <f t="shared" si="1"/>
        <v>0.29409191153424019</v>
      </c>
      <c r="K11" t="s">
        <v>68</v>
      </c>
    </row>
    <row r="12" spans="1:14" x14ac:dyDescent="0.25">
      <c r="A12" s="134"/>
      <c r="B12" s="135"/>
      <c r="C12" s="5">
        <v>2020</v>
      </c>
      <c r="D12" s="74">
        <v>7117559000000</v>
      </c>
      <c r="E12" s="74">
        <v>16939196000000</v>
      </c>
      <c r="F12" s="85">
        <v>24056755000000</v>
      </c>
      <c r="G12" s="38">
        <f t="shared" si="0"/>
        <v>0.4201828115100622</v>
      </c>
      <c r="H12" s="5">
        <f t="shared" si="1"/>
        <v>0.295865298540888</v>
      </c>
    </row>
    <row r="13" spans="1:14" x14ac:dyDescent="0.25">
      <c r="A13" s="134"/>
      <c r="B13" s="135"/>
      <c r="C13" s="5">
        <v>2021</v>
      </c>
      <c r="D13" s="74">
        <v>11869979000000</v>
      </c>
      <c r="E13" s="74">
        <v>24253724000000</v>
      </c>
      <c r="F13" s="86">
        <v>36123703000000</v>
      </c>
      <c r="G13" s="38">
        <f t="shared" si="0"/>
        <v>0.48940851310091599</v>
      </c>
      <c r="H13" s="5">
        <f t="shared" si="1"/>
        <v>0.32859253105917741</v>
      </c>
    </row>
    <row r="14" spans="1:14" x14ac:dyDescent="0.25">
      <c r="A14" s="134">
        <v>3</v>
      </c>
      <c r="B14" s="135" t="s">
        <v>28</v>
      </c>
      <c r="C14" s="5">
        <v>2018</v>
      </c>
      <c r="D14" s="74">
        <v>1768872308186000</v>
      </c>
      <c r="E14" s="74">
        <v>1499695435336000</v>
      </c>
      <c r="F14" s="84">
        <v>3268567743522000</v>
      </c>
      <c r="G14" s="38">
        <f t="shared" si="0"/>
        <v>1.1794876923057995</v>
      </c>
      <c r="H14" s="5">
        <f t="shared" si="1"/>
        <v>0.54117657854628898</v>
      </c>
      <c r="I14" t="s">
        <v>99</v>
      </c>
    </row>
    <row r="15" spans="1:14" x14ac:dyDescent="0.25">
      <c r="A15" s="134"/>
      <c r="B15" s="135"/>
      <c r="C15" s="5">
        <v>2019</v>
      </c>
      <c r="D15" s="74">
        <v>1847122969502000</v>
      </c>
      <c r="E15" s="74">
        <v>2014185087629000</v>
      </c>
      <c r="F15" s="84">
        <v>3861308057131000</v>
      </c>
      <c r="G15" s="38">
        <f t="shared" si="0"/>
        <v>0.91705721626424241</v>
      </c>
      <c r="H15" s="5">
        <f t="shared" si="1"/>
        <v>0.47836716008471891</v>
      </c>
    </row>
    <row r="16" spans="1:14" x14ac:dyDescent="0.25">
      <c r="A16" s="134"/>
      <c r="B16" s="135"/>
      <c r="C16" s="5">
        <v>2020</v>
      </c>
      <c r="D16" s="74">
        <v>680906529352000</v>
      </c>
      <c r="E16" s="74">
        <v>3453893913635000</v>
      </c>
      <c r="F16" s="84">
        <v>4134800442987000</v>
      </c>
      <c r="G16" s="38">
        <f t="shared" si="0"/>
        <v>0.1971417033580484</v>
      </c>
      <c r="H16" s="5">
        <f t="shared" si="1"/>
        <v>0.16467699922662044</v>
      </c>
      <c r="K16" t="s">
        <v>138</v>
      </c>
    </row>
    <row r="17" spans="1:14" x14ac:dyDescent="0.25">
      <c r="A17" s="134"/>
      <c r="B17" s="135"/>
      <c r="C17" s="5">
        <v>2021</v>
      </c>
      <c r="D17" s="74">
        <v>635243465372000</v>
      </c>
      <c r="E17" s="74">
        <v>3670508924274000</v>
      </c>
      <c r="F17" s="84">
        <v>4305752389646000</v>
      </c>
      <c r="G17" s="38">
        <f t="shared" si="0"/>
        <v>0.17306686306385879</v>
      </c>
      <c r="H17" s="5">
        <f t="shared" si="1"/>
        <v>0.14753367306944162</v>
      </c>
      <c r="K17" t="s">
        <v>139</v>
      </c>
    </row>
    <row r="18" spans="1:14" x14ac:dyDescent="0.25">
      <c r="A18" s="134">
        <v>4</v>
      </c>
      <c r="B18" s="135" t="s">
        <v>30</v>
      </c>
      <c r="C18" s="5">
        <v>2018</v>
      </c>
      <c r="D18" s="74">
        <v>8596067000000</v>
      </c>
      <c r="E18" s="74">
        <v>6521881000000</v>
      </c>
      <c r="F18" s="85">
        <v>15117948000000</v>
      </c>
      <c r="G18" s="38">
        <f t="shared" si="0"/>
        <v>1.3180349350133804</v>
      </c>
      <c r="H18" s="5">
        <f t="shared" si="1"/>
        <v>0.56860011689417111</v>
      </c>
      <c r="I18" t="s">
        <v>97</v>
      </c>
      <c r="N18" t="e">
        <f>(K16-K17)+K20</f>
        <v>#VALUE!</v>
      </c>
    </row>
    <row r="19" spans="1:14" x14ac:dyDescent="0.25">
      <c r="A19" s="134"/>
      <c r="B19" s="135"/>
      <c r="C19" s="5">
        <v>2019</v>
      </c>
      <c r="D19" s="74">
        <v>15102873000000</v>
      </c>
      <c r="E19" s="74">
        <v>5258405000000</v>
      </c>
      <c r="F19" s="86">
        <v>20361278000000</v>
      </c>
      <c r="G19" s="38">
        <f t="shared" si="0"/>
        <v>2.8721395556257079</v>
      </c>
      <c r="H19" s="5">
        <f t="shared" si="1"/>
        <v>0.74174484528918072</v>
      </c>
    </row>
    <row r="20" spans="1:14" x14ac:dyDescent="0.25">
      <c r="A20" s="134"/>
      <c r="B20" s="135"/>
      <c r="C20" s="5">
        <v>2020</v>
      </c>
      <c r="D20" s="74">
        <v>9577564000000</v>
      </c>
      <c r="E20" s="74">
        <v>4940136000000</v>
      </c>
      <c r="F20" s="85">
        <v>14517700000000</v>
      </c>
      <c r="G20" s="38">
        <f t="shared" si="0"/>
        <v>1.938724763852655</v>
      </c>
      <c r="H20" s="5">
        <f t="shared" si="1"/>
        <v>0.65971634625319442</v>
      </c>
      <c r="K20" t="s">
        <v>140</v>
      </c>
    </row>
    <row r="21" spans="1:14" x14ac:dyDescent="0.25">
      <c r="A21" s="134"/>
      <c r="B21" s="135"/>
      <c r="C21" s="5">
        <v>2021</v>
      </c>
      <c r="D21" s="74">
        <v>8382569000000</v>
      </c>
      <c r="E21" s="74">
        <v>6308420000000</v>
      </c>
      <c r="F21" s="86">
        <v>14690989000000</v>
      </c>
      <c r="G21" s="38">
        <f t="shared" si="0"/>
        <v>1.3287905687953561</v>
      </c>
      <c r="H21" s="5">
        <f t="shared" si="1"/>
        <v>0.57059255847240786</v>
      </c>
    </row>
    <row r="22" spans="1:14" x14ac:dyDescent="0.25">
      <c r="A22" s="134">
        <v>5</v>
      </c>
      <c r="B22" s="135" t="s">
        <v>42</v>
      </c>
      <c r="C22" s="5">
        <v>2018</v>
      </c>
      <c r="D22" s="74">
        <v>451988023120000</v>
      </c>
      <c r="E22" s="74">
        <v>115547588191000</v>
      </c>
      <c r="F22" s="84">
        <v>567535611311000</v>
      </c>
      <c r="G22" s="38">
        <f t="shared" si="0"/>
        <v>3.9117045210226666</v>
      </c>
      <c r="H22" s="5">
        <f t="shared" si="1"/>
        <v>0.79640469093369037</v>
      </c>
      <c r="I22" t="s">
        <v>99</v>
      </c>
    </row>
    <row r="23" spans="1:14" x14ac:dyDescent="0.25">
      <c r="A23" s="134"/>
      <c r="B23" s="135"/>
      <c r="C23" s="5">
        <v>2019</v>
      </c>
      <c r="D23" s="74">
        <v>735850579876000</v>
      </c>
      <c r="E23" s="74">
        <v>123772419759000</v>
      </c>
      <c r="F23" s="85">
        <v>859622999635000</v>
      </c>
      <c r="G23" s="38">
        <f t="shared" si="0"/>
        <v>5.9451902233857172</v>
      </c>
      <c r="H23" s="5">
        <f t="shared" si="1"/>
        <v>0.85601546281154139</v>
      </c>
    </row>
    <row r="24" spans="1:14" x14ac:dyDescent="0.25">
      <c r="A24" s="134"/>
      <c r="B24" s="135"/>
      <c r="C24" s="5">
        <v>2020</v>
      </c>
      <c r="D24" s="74">
        <v>489681358937000</v>
      </c>
      <c r="E24" s="74">
        <v>604315136804000</v>
      </c>
      <c r="F24" s="84">
        <v>1093996495741000</v>
      </c>
      <c r="G24" s="38">
        <f t="shared" si="0"/>
        <v>0.81030794880754464</v>
      </c>
      <c r="H24" s="5">
        <f t="shared" si="1"/>
        <v>0.44760779476292806</v>
      </c>
    </row>
    <row r="25" spans="1:14" x14ac:dyDescent="0.25">
      <c r="A25" s="134"/>
      <c r="B25" s="135"/>
      <c r="C25" s="5">
        <v>2021</v>
      </c>
      <c r="D25" s="74">
        <v>462650891479000</v>
      </c>
      <c r="E25" s="74">
        <v>534788739376000</v>
      </c>
      <c r="F25" s="84">
        <v>997439630855000</v>
      </c>
      <c r="G25" s="38">
        <f t="shared" si="0"/>
        <v>0.86510963566440913</v>
      </c>
      <c r="H25" s="5">
        <f t="shared" si="1"/>
        <v>0.46383848923510096</v>
      </c>
    </row>
    <row r="26" spans="1:14" x14ac:dyDescent="0.25">
      <c r="A26" s="134">
        <v>6</v>
      </c>
      <c r="B26" s="135" t="s">
        <v>43</v>
      </c>
      <c r="C26" s="5">
        <v>2018</v>
      </c>
      <c r="D26" s="74">
        <v>2357127000000</v>
      </c>
      <c r="E26" s="74">
        <v>3300200000000</v>
      </c>
      <c r="F26" s="85">
        <v>5657327000000</v>
      </c>
      <c r="G26" s="38">
        <f t="shared" si="0"/>
        <v>0.71423762196230534</v>
      </c>
      <c r="H26" s="5">
        <f t="shared" si="1"/>
        <v>0.4166503014586217</v>
      </c>
      <c r="I26" t="s">
        <v>97</v>
      </c>
    </row>
    <row r="27" spans="1:14" x14ac:dyDescent="0.25">
      <c r="A27" s="134"/>
      <c r="B27" s="135"/>
      <c r="C27" s="5">
        <v>2019</v>
      </c>
      <c r="D27" s="74">
        <v>3228339000000</v>
      </c>
      <c r="E27" s="74">
        <v>3576698000000</v>
      </c>
      <c r="F27" s="86">
        <v>6805037000000</v>
      </c>
      <c r="G27" s="38">
        <f t="shared" si="0"/>
        <v>0.90260318315943922</v>
      </c>
      <c r="H27" s="5">
        <f t="shared" si="1"/>
        <v>0.47440432726523013</v>
      </c>
    </row>
    <row r="28" spans="1:14" x14ac:dyDescent="0.25">
      <c r="A28" s="134"/>
      <c r="B28" s="135"/>
      <c r="C28" s="5">
        <v>2020</v>
      </c>
      <c r="D28" s="74">
        <v>3821876000000</v>
      </c>
      <c r="E28" s="74">
        <v>3740946000000</v>
      </c>
      <c r="F28" s="85">
        <v>7562822000000</v>
      </c>
      <c r="G28" s="38">
        <f t="shared" si="0"/>
        <v>1.0216335654136681</v>
      </c>
      <c r="H28" s="5">
        <f t="shared" si="1"/>
        <v>0.50535051598464176</v>
      </c>
    </row>
    <row r="29" spans="1:14" x14ac:dyDescent="0.25">
      <c r="A29" s="134"/>
      <c r="B29" s="135"/>
      <c r="C29" s="5">
        <v>2021</v>
      </c>
      <c r="D29" s="74">
        <v>3456723000000</v>
      </c>
      <c r="E29" s="74">
        <v>3778134000000</v>
      </c>
      <c r="F29" s="86">
        <v>7234857000000</v>
      </c>
      <c r="G29" s="38">
        <f t="shared" si="0"/>
        <v>0.91492863937594593</v>
      </c>
      <c r="H29" s="5">
        <f t="shared" si="1"/>
        <v>0.47778732876130103</v>
      </c>
    </row>
    <row r="30" spans="1:14" x14ac:dyDescent="0.25">
      <c r="A30" s="134">
        <v>7</v>
      </c>
      <c r="B30" s="135" t="s">
        <v>44</v>
      </c>
      <c r="C30" s="5">
        <v>2018</v>
      </c>
      <c r="D30" s="74">
        <v>342430970325000</v>
      </c>
      <c r="E30" s="74">
        <v>489534966943000</v>
      </c>
      <c r="F30" s="85">
        <v>831965937268000</v>
      </c>
      <c r="G30" s="38">
        <f t="shared" si="0"/>
        <v>0.69950257580858699</v>
      </c>
      <c r="H30" s="5">
        <f t="shared" si="1"/>
        <v>0.41159253640776544</v>
      </c>
      <c r="I30" t="s">
        <v>99</v>
      </c>
    </row>
    <row r="31" spans="1:14" x14ac:dyDescent="0.25">
      <c r="A31" s="134"/>
      <c r="B31" s="135"/>
      <c r="C31" s="5">
        <v>2019</v>
      </c>
      <c r="D31" s="74">
        <v>287067420462000</v>
      </c>
      <c r="E31" s="74">
        <v>584445919301000</v>
      </c>
      <c r="F31" s="86">
        <v>871513339763000</v>
      </c>
      <c r="G31" s="38">
        <f t="shared" si="0"/>
        <v>0.49117875748937379</v>
      </c>
      <c r="H31" s="5">
        <f t="shared" si="1"/>
        <v>0.32938958862071499</v>
      </c>
    </row>
    <row r="32" spans="1:14" x14ac:dyDescent="0.25">
      <c r="A32" s="134"/>
      <c r="B32" s="135"/>
      <c r="C32" s="5">
        <v>2020</v>
      </c>
      <c r="D32" s="74">
        <v>317228386339000</v>
      </c>
      <c r="E32" s="74">
        <v>564557831801000</v>
      </c>
      <c r="F32" s="85">
        <v>881786218140000</v>
      </c>
      <c r="G32" s="38">
        <f t="shared" si="0"/>
        <v>0.56190591728575878</v>
      </c>
      <c r="H32" s="5">
        <f t="shared" si="1"/>
        <v>0.35975657116545462</v>
      </c>
    </row>
    <row r="33" spans="1:9" x14ac:dyDescent="0.25">
      <c r="A33" s="134"/>
      <c r="B33" s="135"/>
      <c r="C33" s="5">
        <v>2021</v>
      </c>
      <c r="D33" s="74">
        <v>233792851055000</v>
      </c>
      <c r="E33" s="74">
        <v>817847583715000</v>
      </c>
      <c r="F33" s="86">
        <v>1051640434770000</v>
      </c>
      <c r="G33" s="38">
        <f t="shared" si="0"/>
        <v>0.28586359574850945</v>
      </c>
      <c r="H33" s="5">
        <f t="shared" si="1"/>
        <v>0.22231253508822327</v>
      </c>
    </row>
    <row r="34" spans="1:9" x14ac:dyDescent="0.25">
      <c r="A34" s="134">
        <v>8</v>
      </c>
      <c r="B34" s="135" t="s">
        <v>47</v>
      </c>
      <c r="C34" s="5">
        <v>2018</v>
      </c>
      <c r="D34" s="74">
        <v>729208535072000</v>
      </c>
      <c r="E34" s="74">
        <v>588138076698000</v>
      </c>
      <c r="F34" s="85">
        <v>1317346611770000</v>
      </c>
      <c r="G34" s="38">
        <f t="shared" si="0"/>
        <v>1.239859420709531</v>
      </c>
      <c r="H34" s="5">
        <f t="shared" si="1"/>
        <v>0.55354340957557724</v>
      </c>
      <c r="I34" t="s">
        <v>99</v>
      </c>
    </row>
    <row r="35" spans="1:9" x14ac:dyDescent="0.25">
      <c r="A35" s="134"/>
      <c r="B35" s="135"/>
      <c r="C35" s="5">
        <v>2019</v>
      </c>
      <c r="D35" s="74">
        <v>648343183551000</v>
      </c>
      <c r="E35" s="74">
        <v>780957987674000</v>
      </c>
      <c r="F35" s="86">
        <v>1429301171225000</v>
      </c>
      <c r="G35" s="38">
        <f t="shared" si="0"/>
        <v>0.83018957970072238</v>
      </c>
      <c r="H35" s="5">
        <f t="shared" si="1"/>
        <v>0.45360851624806936</v>
      </c>
    </row>
    <row r="36" spans="1:9" x14ac:dyDescent="0.25">
      <c r="A36" s="134"/>
      <c r="B36" s="135"/>
      <c r="C36" s="5">
        <v>2020</v>
      </c>
      <c r="D36" s="74">
        <v>580686358449000</v>
      </c>
      <c r="E36" s="74">
        <v>809762401046000</v>
      </c>
      <c r="F36" s="85">
        <v>1390448759495000</v>
      </c>
      <c r="G36" s="38">
        <f t="shared" si="0"/>
        <v>0.71710708931274902</v>
      </c>
      <c r="H36" s="5">
        <f t="shared" si="1"/>
        <v>0.41762514043300719</v>
      </c>
    </row>
    <row r="37" spans="1:9" x14ac:dyDescent="0.25">
      <c r="A37" s="134"/>
      <c r="B37" s="135"/>
      <c r="C37" s="5">
        <v>2021</v>
      </c>
      <c r="D37" s="74">
        <v>1171122620364000</v>
      </c>
      <c r="E37" s="74">
        <v>887270775052000</v>
      </c>
      <c r="F37" s="86">
        <v>2058393395416000</v>
      </c>
      <c r="G37" s="38">
        <f t="shared" si="0"/>
        <v>1.3199156934875538</v>
      </c>
      <c r="H37" s="5">
        <f t="shared" si="1"/>
        <v>0.56894985330407011</v>
      </c>
    </row>
    <row r="38" spans="1:9" x14ac:dyDescent="0.25">
      <c r="A38" s="134">
        <v>9</v>
      </c>
      <c r="B38" s="135" t="s">
        <v>52</v>
      </c>
      <c r="C38" s="5">
        <v>2018</v>
      </c>
      <c r="D38" s="74">
        <v>1579641908492000</v>
      </c>
      <c r="E38" s="74">
        <v>1076823323898000</v>
      </c>
      <c r="F38" s="84">
        <v>2656465232390000</v>
      </c>
      <c r="G38" s="38">
        <f t="shared" si="0"/>
        <v>1.4669462236143285</v>
      </c>
      <c r="H38" s="5">
        <f t="shared" si="1"/>
        <v>0.59464053556266916</v>
      </c>
      <c r="I38" t="s">
        <v>99</v>
      </c>
    </row>
    <row r="39" spans="1:9" x14ac:dyDescent="0.25">
      <c r="A39" s="134"/>
      <c r="B39" s="135"/>
      <c r="C39" s="5">
        <v>2019</v>
      </c>
      <c r="D39" s="74">
        <v>1679845315813000</v>
      </c>
      <c r="E39" s="74">
        <v>975428920721000</v>
      </c>
      <c r="F39" s="84">
        <v>2655274236534000</v>
      </c>
      <c r="G39" s="38">
        <f t="shared" si="0"/>
        <v>1.7221606619694259</v>
      </c>
      <c r="H39" s="5">
        <f t="shared" si="1"/>
        <v>0.63264475386382191</v>
      </c>
    </row>
    <row r="40" spans="1:9" x14ac:dyDescent="0.25">
      <c r="A40" s="134"/>
      <c r="B40" s="135"/>
      <c r="C40" s="5">
        <v>2020</v>
      </c>
      <c r="D40" s="74">
        <v>1865888188364000</v>
      </c>
      <c r="E40" s="74">
        <v>698850377005000</v>
      </c>
      <c r="F40" s="84">
        <v>2564738565369000</v>
      </c>
      <c r="G40" s="38">
        <f t="shared" si="0"/>
        <v>2.6699394459232728</v>
      </c>
      <c r="H40" s="5">
        <f t="shared" si="1"/>
        <v>0.72751594004886289</v>
      </c>
    </row>
    <row r="41" spans="1:9" x14ac:dyDescent="0.25">
      <c r="A41" s="134"/>
      <c r="B41" s="135"/>
      <c r="C41" s="5">
        <v>2021</v>
      </c>
      <c r="D41" s="74">
        <v>1885084164664000</v>
      </c>
      <c r="E41" s="74">
        <v>359033403446000</v>
      </c>
      <c r="F41" s="84">
        <v>2244117568110000</v>
      </c>
      <c r="G41" s="38">
        <f t="shared" si="0"/>
        <v>5.2504422891323648</v>
      </c>
      <c r="H41" s="5">
        <f t="shared" si="1"/>
        <v>0.84001132180058702</v>
      </c>
    </row>
    <row r="42" spans="1:9" x14ac:dyDescent="0.25">
      <c r="A42" s="134">
        <v>10</v>
      </c>
      <c r="B42" s="135" t="s">
        <v>54</v>
      </c>
      <c r="C42" s="5">
        <v>2018</v>
      </c>
      <c r="D42" s="74">
        <v>250001554441000</v>
      </c>
      <c r="E42" s="74">
        <v>323237568459000</v>
      </c>
      <c r="F42" s="85">
        <v>573239122900000</v>
      </c>
      <c r="G42" s="38">
        <f t="shared" si="0"/>
        <v>0.77342975828229144</v>
      </c>
      <c r="H42" s="5">
        <f t="shared" si="1"/>
        <v>0.43612088647447755</v>
      </c>
      <c r="I42" t="s">
        <v>99</v>
      </c>
    </row>
    <row r="43" spans="1:9" x14ac:dyDescent="0.25">
      <c r="A43" s="134"/>
      <c r="B43" s="135"/>
      <c r="C43" s="5">
        <v>2019</v>
      </c>
      <c r="D43" s="74">
        <v>203584653001000</v>
      </c>
      <c r="E43" s="74">
        <v>339672393223000</v>
      </c>
      <c r="F43" s="92">
        <v>543257046224000</v>
      </c>
      <c r="G43" s="38">
        <f t="shared" si="0"/>
        <v>0.59935590016390772</v>
      </c>
      <c r="H43" s="5">
        <f t="shared" si="1"/>
        <v>0.37474829717543395</v>
      </c>
    </row>
    <row r="44" spans="1:9" x14ac:dyDescent="0.25">
      <c r="A44" s="134"/>
      <c r="B44" s="135"/>
      <c r="C44" s="5">
        <v>2020</v>
      </c>
      <c r="D44" s="74">
        <v>152354623294000</v>
      </c>
      <c r="E44" s="74">
        <v>352947426518000</v>
      </c>
      <c r="F44" s="86">
        <v>505302049812000</v>
      </c>
      <c r="G44" s="38">
        <f t="shared" si="0"/>
        <v>0.4316637885620907</v>
      </c>
      <c r="H44" s="5">
        <f t="shared" si="1"/>
        <v>0.30151198347737607</v>
      </c>
    </row>
    <row r="45" spans="1:9" x14ac:dyDescent="0.25">
      <c r="A45" s="134"/>
      <c r="B45" s="135"/>
      <c r="C45" s="5">
        <v>2021</v>
      </c>
      <c r="D45" s="74">
        <v>186847898731000</v>
      </c>
      <c r="E45" s="74">
        <v>307404859003000</v>
      </c>
      <c r="F45" s="85">
        <v>494252757734000</v>
      </c>
      <c r="G45" s="38">
        <f t="shared" si="0"/>
        <v>0.60782350460236712</v>
      </c>
      <c r="H45" s="5">
        <f t="shared" si="1"/>
        <v>0.37804118602724918</v>
      </c>
    </row>
    <row r="46" spans="1:9" x14ac:dyDescent="0.25">
      <c r="A46" s="134">
        <v>11</v>
      </c>
      <c r="B46" s="135" t="s">
        <v>55</v>
      </c>
      <c r="C46" s="5">
        <v>2018</v>
      </c>
      <c r="D46" s="74">
        <v>584415358540000</v>
      </c>
      <c r="E46" s="74">
        <v>405956960152000</v>
      </c>
      <c r="F46" s="86">
        <v>990372318692000</v>
      </c>
      <c r="G46" s="38">
        <f t="shared" si="0"/>
        <v>1.4395993070821618</v>
      </c>
      <c r="H46" s="5">
        <f t="shared" si="1"/>
        <v>0.59009662074546509</v>
      </c>
      <c r="I46" t="s">
        <v>99</v>
      </c>
    </row>
    <row r="47" spans="1:9" x14ac:dyDescent="0.25">
      <c r="A47" s="134"/>
      <c r="B47" s="135"/>
      <c r="C47" s="5">
        <v>2019</v>
      </c>
      <c r="D47" s="74">
        <v>818355397777000</v>
      </c>
      <c r="E47" s="74">
        <v>433002009239000</v>
      </c>
      <c r="F47" s="85">
        <v>1251357407016000</v>
      </c>
      <c r="G47" s="38">
        <f t="shared" si="0"/>
        <v>1.8899575066990051</v>
      </c>
      <c r="H47" s="5">
        <f t="shared" si="1"/>
        <v>0.6539741509409841</v>
      </c>
    </row>
    <row r="48" spans="1:9" x14ac:dyDescent="0.25">
      <c r="A48" s="134"/>
      <c r="B48" s="135"/>
      <c r="C48" s="5">
        <v>2020</v>
      </c>
      <c r="D48" s="74">
        <v>888702914518000</v>
      </c>
      <c r="E48" s="74">
        <v>456448592739000</v>
      </c>
      <c r="F48" s="86">
        <v>1345151507257000</v>
      </c>
      <c r="G48" s="38">
        <f t="shared" si="0"/>
        <v>1.9469945326924594</v>
      </c>
      <c r="H48" s="5">
        <f t="shared" si="1"/>
        <v>0.66067124017146683</v>
      </c>
    </row>
    <row r="49" spans="1:9" x14ac:dyDescent="0.25">
      <c r="A49" s="134"/>
      <c r="B49" s="135"/>
      <c r="C49" s="5">
        <v>2021</v>
      </c>
      <c r="D49" s="74">
        <v>813265050471000</v>
      </c>
      <c r="E49" s="74">
        <v>484312312632000</v>
      </c>
      <c r="F49" s="85">
        <v>1297577363103000</v>
      </c>
      <c r="G49" s="38">
        <f t="shared" si="0"/>
        <v>1.6792161364870184</v>
      </c>
      <c r="H49" s="5">
        <f t="shared" si="1"/>
        <v>0.62675650300046437</v>
      </c>
    </row>
    <row r="50" spans="1:9" x14ac:dyDescent="0.25">
      <c r="A50" s="134">
        <v>12</v>
      </c>
      <c r="B50" s="135" t="s">
        <v>57</v>
      </c>
      <c r="C50" s="5">
        <v>2018</v>
      </c>
      <c r="D50" s="74">
        <v>345989440969</v>
      </c>
      <c r="E50" s="74">
        <v>190878274768</v>
      </c>
      <c r="F50" s="84">
        <v>536867715737</v>
      </c>
      <c r="G50" s="38">
        <f t="shared" si="0"/>
        <v>1.8126182321666906</v>
      </c>
      <c r="H50" s="5">
        <f t="shared" si="1"/>
        <v>0.64445939069745217</v>
      </c>
      <c r="I50" t="s">
        <v>98</v>
      </c>
    </row>
    <row r="51" spans="1:9" x14ac:dyDescent="0.25">
      <c r="A51" s="134"/>
      <c r="B51" s="135"/>
      <c r="C51" s="5">
        <v>2019</v>
      </c>
      <c r="D51" s="74">
        <v>678262661673</v>
      </c>
      <c r="E51" s="74">
        <v>193376320522</v>
      </c>
      <c r="F51" s="84">
        <v>871638982195</v>
      </c>
      <c r="G51" s="38">
        <f t="shared" si="0"/>
        <v>3.5074752681305443</v>
      </c>
      <c r="H51" s="5">
        <f t="shared" si="1"/>
        <v>0.77814631461866113</v>
      </c>
    </row>
    <row r="52" spans="1:9" x14ac:dyDescent="0.25">
      <c r="A52" s="134"/>
      <c r="B52" s="135"/>
      <c r="C52" s="5">
        <v>2020</v>
      </c>
      <c r="D52" s="74">
        <v>611899459706</v>
      </c>
      <c r="E52" s="74">
        <v>87375089069</v>
      </c>
      <c r="F52" s="84">
        <v>699274548775</v>
      </c>
      <c r="G52" s="38">
        <f t="shared" si="0"/>
        <v>7.0031340308309584</v>
      </c>
      <c r="H52" s="5">
        <f t="shared" si="1"/>
        <v>0.87504895005536087</v>
      </c>
    </row>
    <row r="53" spans="1:9" x14ac:dyDescent="0.25">
      <c r="A53" s="134"/>
      <c r="B53" s="135"/>
      <c r="C53" s="5">
        <v>2021</v>
      </c>
      <c r="D53" s="74">
        <v>601540344656</v>
      </c>
      <c r="E53" s="74">
        <v>-78014262859</v>
      </c>
      <c r="F53" s="84">
        <v>523526081797</v>
      </c>
      <c r="G53" s="38">
        <f t="shared" si="0"/>
        <v>-7.7106457538822237</v>
      </c>
      <c r="H53" s="5">
        <f t="shared" si="1"/>
        <v>1.1490169555473082</v>
      </c>
    </row>
    <row r="54" spans="1:9" x14ac:dyDescent="0.25">
      <c r="A54" s="134">
        <v>13</v>
      </c>
      <c r="B54" s="135" t="s">
        <v>58</v>
      </c>
      <c r="C54" s="5">
        <v>2018</v>
      </c>
      <c r="D54" s="74">
        <v>408160870584000</v>
      </c>
      <c r="E54" s="74">
        <v>327614020993000</v>
      </c>
      <c r="F54" s="84">
        <v>735774891577000</v>
      </c>
      <c r="G54" s="38">
        <f t="shared" si="0"/>
        <v>1.2458589816970045</v>
      </c>
      <c r="H54" s="5">
        <f t="shared" si="1"/>
        <v>0.55473606840426593</v>
      </c>
      <c r="I54" t="s">
        <v>99</v>
      </c>
    </row>
    <row r="55" spans="1:9" x14ac:dyDescent="0.25">
      <c r="A55" s="134"/>
      <c r="B55" s="135"/>
      <c r="C55" s="5">
        <v>2019</v>
      </c>
      <c r="D55" s="74">
        <v>445078610922000</v>
      </c>
      <c r="E55" s="74">
        <v>297224180966000</v>
      </c>
      <c r="F55" s="84">
        <v>742302791888000</v>
      </c>
      <c r="G55" s="38">
        <f t="shared" si="0"/>
        <v>1.497450878577451</v>
      </c>
      <c r="H55" s="5">
        <f t="shared" si="1"/>
        <v>0.59959172427463303</v>
      </c>
    </row>
    <row r="56" spans="1:9" x14ac:dyDescent="0.25">
      <c r="A56" s="134"/>
      <c r="B56" s="135"/>
      <c r="C56" s="5">
        <v>2020</v>
      </c>
      <c r="D56" s="74">
        <v>463947458544000</v>
      </c>
      <c r="E56" s="74">
        <v>229653134909000</v>
      </c>
      <c r="F56" s="84">
        <v>693600593453000</v>
      </c>
      <c r="G56" s="38">
        <f t="shared" si="0"/>
        <v>2.0202095596380127</v>
      </c>
      <c r="H56" s="5">
        <f t="shared" si="1"/>
        <v>0.6688971476138712</v>
      </c>
    </row>
    <row r="57" spans="1:9" x14ac:dyDescent="0.25">
      <c r="A57" s="134"/>
      <c r="B57" s="135"/>
      <c r="C57" s="5">
        <v>2021</v>
      </c>
      <c r="D57" s="74">
        <v>485369802098000</v>
      </c>
      <c r="E57" s="74">
        <v>204551244355000</v>
      </c>
      <c r="F57" s="84">
        <v>689921046453000</v>
      </c>
      <c r="G57" s="38">
        <f t="shared" si="0"/>
        <v>2.3728518671616468</v>
      </c>
      <c r="H57" s="5">
        <f t="shared" si="1"/>
        <v>0.70351499580041466</v>
      </c>
    </row>
  </sheetData>
  <mergeCells count="26">
    <mergeCell ref="A6:A9"/>
    <mergeCell ref="B6:B9"/>
    <mergeCell ref="A10:A13"/>
    <mergeCell ref="B10:B13"/>
    <mergeCell ref="B14:B17"/>
    <mergeCell ref="A14:A17"/>
    <mergeCell ref="A18:A21"/>
    <mergeCell ref="B18:B21"/>
    <mergeCell ref="A22:A25"/>
    <mergeCell ref="B22:B25"/>
    <mergeCell ref="A26:A29"/>
    <mergeCell ref="B26:B29"/>
    <mergeCell ref="A30:A33"/>
    <mergeCell ref="B30:B33"/>
    <mergeCell ref="B34:B37"/>
    <mergeCell ref="A34:A37"/>
    <mergeCell ref="A38:A41"/>
    <mergeCell ref="B38:B41"/>
    <mergeCell ref="A54:A57"/>
    <mergeCell ref="B54:B57"/>
    <mergeCell ref="B42:B45"/>
    <mergeCell ref="A42:A45"/>
    <mergeCell ref="A46:A49"/>
    <mergeCell ref="B46:B49"/>
    <mergeCell ref="B50:B53"/>
    <mergeCell ref="A50:A53"/>
  </mergeCells>
  <pageMargins left="0.7" right="0.7" top="0.75" bottom="0.75" header="0.3" footer="0.3"/>
  <pageSetup orientation="portrait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L57"/>
  <sheetViews>
    <sheetView zoomScale="110" zoomScaleNormal="110" workbookViewId="0">
      <pane xSplit="3" ySplit="5" topLeftCell="D51" activePane="bottomRight" state="frozen"/>
      <selection pane="topRight" activeCell="D1" sqref="D1"/>
      <selection pane="bottomLeft" activeCell="A6" sqref="A6"/>
      <selection pane="bottomRight" activeCell="F6" sqref="F6:F57"/>
    </sheetView>
  </sheetViews>
  <sheetFormatPr defaultRowHeight="15" x14ac:dyDescent="0.25"/>
  <cols>
    <col min="1" max="1" width="5.85546875" style="1" customWidth="1"/>
    <col min="2" max="3" width="11.42578125" style="1" customWidth="1"/>
    <col min="4" max="4" width="28.42578125" style="76" customWidth="1"/>
    <col min="5" max="5" width="28.42578125" style="34" customWidth="1"/>
    <col min="6" max="6" width="28.42578125" style="82" customWidth="1"/>
    <col min="7" max="7" width="28.42578125" style="110" customWidth="1"/>
  </cols>
  <sheetData>
    <row r="2" spans="1:12" x14ac:dyDescent="0.25">
      <c r="A2" s="35" t="s">
        <v>105</v>
      </c>
      <c r="B2" s="36"/>
      <c r="C2" s="36"/>
      <c r="D2" s="75"/>
    </row>
    <row r="5" spans="1:12" s="45" customFormat="1" ht="33.75" customHeight="1" x14ac:dyDescent="0.25">
      <c r="A5" s="50" t="s">
        <v>0</v>
      </c>
      <c r="B5" s="50" t="s">
        <v>8</v>
      </c>
      <c r="C5" s="50" t="s">
        <v>70</v>
      </c>
      <c r="D5" s="78" t="s">
        <v>74</v>
      </c>
      <c r="E5" s="50" t="s">
        <v>75</v>
      </c>
      <c r="F5" s="83" t="s">
        <v>76</v>
      </c>
      <c r="G5" s="111" t="s">
        <v>77</v>
      </c>
      <c r="J5" s="57" t="s">
        <v>102</v>
      </c>
      <c r="K5" s="54"/>
      <c r="L5" s="54"/>
    </row>
    <row r="6" spans="1:12" x14ac:dyDescent="0.25">
      <c r="A6" s="134">
        <v>1</v>
      </c>
      <c r="B6" s="135" t="s">
        <v>17</v>
      </c>
      <c r="C6" s="5">
        <v>2018</v>
      </c>
      <c r="D6" s="74">
        <v>1874578431000</v>
      </c>
      <c r="E6" s="38">
        <f>STDEV(D6:D9)</f>
        <v>1585091889628.9219</v>
      </c>
      <c r="F6" s="84">
        <v>33306390807000</v>
      </c>
      <c r="G6" s="112">
        <f>E6/F6</f>
        <v>4.7591223522657496E-2</v>
      </c>
      <c r="J6" s="56"/>
      <c r="K6" s="55"/>
      <c r="L6" s="55"/>
    </row>
    <row r="7" spans="1:12" x14ac:dyDescent="0.25">
      <c r="A7" s="134"/>
      <c r="B7" s="135"/>
      <c r="C7" s="5">
        <v>2019</v>
      </c>
      <c r="D7" s="74">
        <v>1633837222000</v>
      </c>
      <c r="E7" s="38"/>
      <c r="F7" s="84">
        <v>30194907730000</v>
      </c>
      <c r="G7" s="112">
        <f>E6/F7</f>
        <v>5.2495338081595184E-2</v>
      </c>
      <c r="J7" s="91" t="s">
        <v>80</v>
      </c>
      <c r="K7" s="55"/>
      <c r="L7" s="55"/>
    </row>
    <row r="8" spans="1:12" x14ac:dyDescent="0.25">
      <c r="A8" s="134"/>
      <c r="B8" s="135"/>
      <c r="C8" s="5">
        <v>2020</v>
      </c>
      <c r="D8" s="74">
        <v>2218674280000</v>
      </c>
      <c r="E8" s="38"/>
      <c r="F8" s="84">
        <v>31729512995000</v>
      </c>
      <c r="G8" s="112">
        <f>E6/F8</f>
        <v>4.995638886353862E-2</v>
      </c>
      <c r="J8" s="55"/>
      <c r="K8" s="55"/>
      <c r="L8" s="55"/>
    </row>
    <row r="9" spans="1:12" x14ac:dyDescent="0.25">
      <c r="A9" s="134"/>
      <c r="B9" s="135"/>
      <c r="C9" s="5">
        <v>2021</v>
      </c>
      <c r="D9" s="74">
        <v>5042665000000</v>
      </c>
      <c r="E9" s="38"/>
      <c r="F9" s="84">
        <v>32916154000000</v>
      </c>
      <c r="G9" s="112">
        <f>E6/F9</f>
        <v>4.8155440323584639E-2</v>
      </c>
      <c r="H9" t="s">
        <v>111</v>
      </c>
      <c r="J9" s="51"/>
      <c r="K9" s="51"/>
      <c r="L9" s="51"/>
    </row>
    <row r="10" spans="1:12" x14ac:dyDescent="0.25">
      <c r="A10" s="134">
        <v>2</v>
      </c>
      <c r="B10" s="135" t="s">
        <v>18</v>
      </c>
      <c r="C10" s="5">
        <v>2018</v>
      </c>
      <c r="D10" s="79">
        <v>7867786000000</v>
      </c>
      <c r="E10" s="38">
        <f>STDEV(D10:D13)</f>
        <v>3368308459498.6245</v>
      </c>
      <c r="F10" s="85">
        <v>24172933000000</v>
      </c>
      <c r="G10" s="112">
        <f>E10/F10</f>
        <v>0.13934215014365964</v>
      </c>
      <c r="H10" t="s">
        <v>111</v>
      </c>
      <c r="J10" s="49" t="s">
        <v>78</v>
      </c>
      <c r="K10" s="45"/>
    </row>
    <row r="11" spans="1:12" x14ac:dyDescent="0.25">
      <c r="A11" s="134"/>
      <c r="B11" s="135"/>
      <c r="C11" s="5">
        <v>2019</v>
      </c>
      <c r="D11" s="80">
        <v>4296479000000</v>
      </c>
      <c r="E11" s="38"/>
      <c r="F11" s="86">
        <v>26098052000000</v>
      </c>
      <c r="G11" s="112">
        <f>E10/F11</f>
        <v>0.12906359675805015</v>
      </c>
      <c r="J11" t="s">
        <v>79</v>
      </c>
      <c r="K11" t="s">
        <v>125</v>
      </c>
    </row>
    <row r="12" spans="1:12" x14ac:dyDescent="0.25">
      <c r="A12" s="134"/>
      <c r="B12" s="135"/>
      <c r="C12" s="5">
        <v>2020</v>
      </c>
      <c r="D12" s="79">
        <v>3513628000000</v>
      </c>
      <c r="E12" s="38"/>
      <c r="F12" s="85">
        <v>24056755000000</v>
      </c>
      <c r="G12" s="112">
        <f>E10/F12</f>
        <v>0.1400150793196599</v>
      </c>
      <c r="J12" t="s">
        <v>80</v>
      </c>
      <c r="K12" t="s">
        <v>81</v>
      </c>
    </row>
    <row r="13" spans="1:12" x14ac:dyDescent="0.25">
      <c r="A13" s="134"/>
      <c r="B13" s="135"/>
      <c r="C13" s="5">
        <v>2021</v>
      </c>
      <c r="D13" s="80">
        <v>10795075000000</v>
      </c>
      <c r="E13" s="38"/>
      <c r="F13" s="86">
        <v>36123703000000</v>
      </c>
      <c r="G13" s="112">
        <f>E10/F13</f>
        <v>9.3243720321214696E-2</v>
      </c>
    </row>
    <row r="14" spans="1:12" x14ac:dyDescent="0.25">
      <c r="A14" s="134">
        <v>3</v>
      </c>
      <c r="B14" s="135" t="s">
        <v>28</v>
      </c>
      <c r="C14" s="5">
        <v>2018</v>
      </c>
      <c r="D14" s="74">
        <v>489658247874000</v>
      </c>
      <c r="E14" s="38">
        <f>STDEV(D14:D17)</f>
        <v>41888663184515.852</v>
      </c>
      <c r="F14" s="84">
        <v>3268567743522000</v>
      </c>
      <c r="G14" s="112">
        <f>E14/F14</f>
        <v>1.2815601961297978E-2</v>
      </c>
    </row>
    <row r="15" spans="1:12" x14ac:dyDescent="0.25">
      <c r="A15" s="134"/>
      <c r="B15" s="135"/>
      <c r="C15" s="5">
        <v>2019</v>
      </c>
      <c r="D15" s="74">
        <v>521566365345000</v>
      </c>
      <c r="E15" s="38"/>
      <c r="F15" s="84">
        <v>3861308057131000</v>
      </c>
      <c r="G15" s="112">
        <f>E14/F15</f>
        <v>1.0848309061266572E-2</v>
      </c>
    </row>
    <row r="16" spans="1:12" x14ac:dyDescent="0.25">
      <c r="A16" s="134"/>
      <c r="B16" s="135"/>
      <c r="C16" s="5">
        <v>2020</v>
      </c>
      <c r="D16" s="74">
        <v>427162792765000</v>
      </c>
      <c r="E16" s="38"/>
      <c r="F16" s="84">
        <v>4134800442987000</v>
      </c>
      <c r="G16" s="112">
        <f>E14/F16</f>
        <v>1.0130758125355931E-2</v>
      </c>
    </row>
    <row r="17" spans="1:8" x14ac:dyDescent="0.25">
      <c r="A17" s="134"/>
      <c r="B17" s="135"/>
      <c r="C17" s="5">
        <v>2021</v>
      </c>
      <c r="D17" s="74">
        <v>449977281836000</v>
      </c>
      <c r="E17" s="38"/>
      <c r="F17" s="84">
        <v>4305752389646000</v>
      </c>
      <c r="G17" s="112">
        <f>E14/F17</f>
        <v>9.7285350837277833E-3</v>
      </c>
    </row>
    <row r="18" spans="1:8" x14ac:dyDescent="0.25">
      <c r="A18" s="134">
        <v>4</v>
      </c>
      <c r="B18" s="135" t="s">
        <v>30</v>
      </c>
      <c r="C18" s="5">
        <v>2018</v>
      </c>
      <c r="D18" s="79">
        <v>-1420759000000</v>
      </c>
      <c r="E18" s="38">
        <f>STDEV(D18:D21)</f>
        <v>3786548797594.9814</v>
      </c>
      <c r="F18" s="85">
        <v>15117948000000</v>
      </c>
      <c r="G18" s="112">
        <f>E18/F18</f>
        <v>0.2504671134994631</v>
      </c>
      <c r="H18" t="s">
        <v>111</v>
      </c>
    </row>
    <row r="19" spans="1:8" x14ac:dyDescent="0.25">
      <c r="A19" s="134"/>
      <c r="B19" s="135"/>
      <c r="C19" s="5">
        <v>2019</v>
      </c>
      <c r="D19" s="80">
        <v>-2080269000000</v>
      </c>
      <c r="E19" s="38"/>
      <c r="F19" s="86">
        <v>20361278000000</v>
      </c>
      <c r="G19" s="112">
        <f>E18/F19</f>
        <v>0.18596813017311495</v>
      </c>
    </row>
    <row r="20" spans="1:8" x14ac:dyDescent="0.25">
      <c r="A20" s="134"/>
      <c r="B20" s="135"/>
      <c r="C20" s="5">
        <v>2020</v>
      </c>
      <c r="D20" s="79">
        <v>5400909000000</v>
      </c>
      <c r="E20" s="38"/>
      <c r="F20" s="85">
        <v>14517700000000</v>
      </c>
      <c r="G20" s="112">
        <f>E18/F20</f>
        <v>0.26082291255467338</v>
      </c>
    </row>
    <row r="21" spans="1:8" x14ac:dyDescent="0.25">
      <c r="A21" s="134"/>
      <c r="B21" s="135"/>
      <c r="C21" s="5">
        <v>2021</v>
      </c>
      <c r="D21" s="80">
        <v>4039395000000</v>
      </c>
      <c r="E21" s="38"/>
      <c r="F21" s="86">
        <v>14690989000000</v>
      </c>
      <c r="G21" s="112">
        <f>E18/F21</f>
        <v>0.25774635033727011</v>
      </c>
    </row>
    <row r="22" spans="1:8" x14ac:dyDescent="0.25">
      <c r="A22" s="134">
        <v>5</v>
      </c>
      <c r="B22" s="135" t="s">
        <v>42</v>
      </c>
      <c r="C22" s="5">
        <v>2018</v>
      </c>
      <c r="D22" s="74">
        <v>31296474094000</v>
      </c>
      <c r="E22" s="38">
        <f>STDEV(D22:D25)</f>
        <v>52793381761322.781</v>
      </c>
      <c r="F22" s="84">
        <v>567535611311000</v>
      </c>
      <c r="G22" s="112">
        <f>E22/F22</f>
        <v>9.3022148230259505E-2</v>
      </c>
    </row>
    <row r="23" spans="1:8" x14ac:dyDescent="0.25">
      <c r="A23" s="134"/>
      <c r="B23" s="135"/>
      <c r="C23" s="5">
        <v>2019</v>
      </c>
      <c r="D23" s="79">
        <v>98241517377000</v>
      </c>
      <c r="E23" s="38"/>
      <c r="F23" s="85">
        <v>859622999635000</v>
      </c>
      <c r="G23" s="112">
        <f>E22/F23</f>
        <v>6.1414575672985833E-2</v>
      </c>
    </row>
    <row r="24" spans="1:8" x14ac:dyDescent="0.25">
      <c r="A24" s="134"/>
      <c r="B24" s="135"/>
      <c r="C24" s="5">
        <v>2020</v>
      </c>
      <c r="D24" s="74">
        <v>4771274342000</v>
      </c>
      <c r="E24" s="38"/>
      <c r="F24" s="84">
        <v>1093996495741000</v>
      </c>
      <c r="G24" s="112">
        <f>E22/F24</f>
        <v>4.8257359111158832E-2</v>
      </c>
    </row>
    <row r="25" spans="1:8" x14ac:dyDescent="0.25">
      <c r="A25" s="134"/>
      <c r="B25" s="135"/>
      <c r="C25" s="5">
        <v>2021</v>
      </c>
      <c r="D25" s="74">
        <v>-25664955380000</v>
      </c>
      <c r="E25" s="38"/>
      <c r="F25" s="84">
        <v>997439630855000</v>
      </c>
      <c r="G25" s="112">
        <f>E22/F25</f>
        <v>5.2928899281923028E-2</v>
      </c>
    </row>
    <row r="26" spans="1:8" x14ac:dyDescent="0.25">
      <c r="A26" s="134">
        <v>6</v>
      </c>
      <c r="B26" s="135" t="s">
        <v>43</v>
      </c>
      <c r="C26" s="5">
        <v>2018</v>
      </c>
      <c r="D26" s="79">
        <v>344756000000</v>
      </c>
      <c r="E26" s="38">
        <f>STDEV(D26:D29)</f>
        <v>312240399808.11798</v>
      </c>
      <c r="F26" s="85">
        <v>5657327000000</v>
      </c>
      <c r="G26" s="112">
        <f>E26/F26</f>
        <v>5.5192213532666221E-2</v>
      </c>
      <c r="H26" t="s">
        <v>111</v>
      </c>
    </row>
    <row r="27" spans="1:8" x14ac:dyDescent="0.25">
      <c r="A27" s="134"/>
      <c r="B27" s="135"/>
      <c r="C27" s="5">
        <v>2019</v>
      </c>
      <c r="D27" s="80">
        <v>575797000000</v>
      </c>
      <c r="E27" s="38"/>
      <c r="F27" s="86">
        <v>6805037000000</v>
      </c>
      <c r="G27" s="112">
        <f>E26/F27</f>
        <v>4.5883718164665084E-2</v>
      </c>
    </row>
    <row r="28" spans="1:8" x14ac:dyDescent="0.25">
      <c r="A28" s="134"/>
      <c r="B28" s="135"/>
      <c r="C28" s="5">
        <v>2020</v>
      </c>
      <c r="D28" s="79">
        <v>943928000000</v>
      </c>
      <c r="E28" s="38"/>
      <c r="F28" s="85">
        <v>7562822000000</v>
      </c>
      <c r="G28" s="112">
        <f>E26/F28</f>
        <v>4.1286228845279972E-2</v>
      </c>
    </row>
    <row r="29" spans="1:8" x14ac:dyDescent="0.25">
      <c r="A29" s="134"/>
      <c r="B29" s="135"/>
      <c r="C29" s="5">
        <v>2021</v>
      </c>
      <c r="D29" s="81">
        <v>1004197000000</v>
      </c>
      <c r="E29" s="38"/>
      <c r="F29" s="86">
        <v>7234857000000</v>
      </c>
      <c r="G29" s="112">
        <f>E26/F29</f>
        <v>4.3157784571017502E-2</v>
      </c>
    </row>
    <row r="30" spans="1:8" x14ac:dyDescent="0.25">
      <c r="A30" s="134">
        <v>7</v>
      </c>
      <c r="B30" s="135" t="s">
        <v>44</v>
      </c>
      <c r="C30" s="5">
        <v>2018</v>
      </c>
      <c r="D30" s="79">
        <v>53183856754000</v>
      </c>
      <c r="E30" s="38">
        <f>STDEV(D30:D33)</f>
        <v>47647180558001.523</v>
      </c>
      <c r="F30" s="85">
        <v>831965937268000</v>
      </c>
      <c r="G30" s="113">
        <f>E30/F30</f>
        <v>5.7270590565840683E-2</v>
      </c>
    </row>
    <row r="31" spans="1:8" x14ac:dyDescent="0.25">
      <c r="A31" s="134"/>
      <c r="B31" s="135"/>
      <c r="C31" s="5">
        <v>2019</v>
      </c>
      <c r="D31" s="80">
        <v>49139143652000</v>
      </c>
      <c r="E31" s="38"/>
      <c r="F31" s="86">
        <v>871513339763000</v>
      </c>
      <c r="G31" s="113">
        <f>E30/F31</f>
        <v>5.4671774239231648E-2</v>
      </c>
    </row>
    <row r="32" spans="1:8" x14ac:dyDescent="0.25">
      <c r="A32" s="134"/>
      <c r="B32" s="135"/>
      <c r="C32" s="5">
        <v>2020</v>
      </c>
      <c r="D32" s="79">
        <v>8676404078000</v>
      </c>
      <c r="E32" s="38"/>
      <c r="F32" s="85">
        <v>881786218140000</v>
      </c>
      <c r="G32" s="113">
        <f>E30/F32</f>
        <v>5.4034843795252703E-2</v>
      </c>
    </row>
    <row r="33" spans="1:7" x14ac:dyDescent="0.25">
      <c r="A33" s="134"/>
      <c r="B33" s="135"/>
      <c r="C33" s="5">
        <v>2021</v>
      </c>
      <c r="D33" s="80">
        <v>123403962903000</v>
      </c>
      <c r="E33" s="38"/>
      <c r="F33" s="86">
        <v>1051640434770000</v>
      </c>
      <c r="G33" s="113">
        <f>E30/F33</f>
        <v>4.5307482465166193E-2</v>
      </c>
    </row>
    <row r="34" spans="1:7" x14ac:dyDescent="0.25">
      <c r="A34" s="134">
        <v>8</v>
      </c>
      <c r="B34" s="135" t="s">
        <v>47</v>
      </c>
      <c r="C34" s="5">
        <v>2018</v>
      </c>
      <c r="D34" s="79">
        <v>90816406568000</v>
      </c>
      <c r="E34" s="38">
        <f>STDEV(D34:D37)</f>
        <v>168048087345542.91</v>
      </c>
      <c r="F34" s="85">
        <v>1317346611770000</v>
      </c>
      <c r="G34" s="112">
        <f>E34/F34</f>
        <v>0.12756558209061761</v>
      </c>
    </row>
    <row r="35" spans="1:7" x14ac:dyDescent="0.25">
      <c r="A35" s="134"/>
      <c r="B35" s="135"/>
      <c r="C35" s="5">
        <v>2019</v>
      </c>
      <c r="D35" s="80">
        <v>282325784051000</v>
      </c>
      <c r="E35" s="38"/>
      <c r="F35" s="86">
        <v>1429301171225000</v>
      </c>
      <c r="G35" s="112">
        <f>E34/F35</f>
        <v>0.11757360221115278</v>
      </c>
    </row>
    <row r="36" spans="1:7" x14ac:dyDescent="0.25">
      <c r="A36" s="134"/>
      <c r="B36" s="135"/>
      <c r="C36" s="5">
        <v>2020</v>
      </c>
      <c r="D36" s="79">
        <v>208905876966000</v>
      </c>
      <c r="E36" s="43"/>
      <c r="F36" s="85">
        <v>1390448759495000</v>
      </c>
      <c r="G36" s="112">
        <f>E34/F36</f>
        <v>0.12085888544830421</v>
      </c>
    </row>
    <row r="37" spans="1:7" x14ac:dyDescent="0.25">
      <c r="A37" s="134"/>
      <c r="B37" s="135"/>
      <c r="C37" s="5">
        <v>2021</v>
      </c>
      <c r="D37" s="80">
        <v>-102744254467000</v>
      </c>
      <c r="E37" s="43"/>
      <c r="F37" s="86">
        <v>2058393395416000</v>
      </c>
      <c r="G37" s="112">
        <f>E34/F37</f>
        <v>8.1640413207593146E-2</v>
      </c>
    </row>
    <row r="38" spans="1:7" x14ac:dyDescent="0.25">
      <c r="A38" s="134">
        <v>9</v>
      </c>
      <c r="B38" s="135" t="s">
        <v>52</v>
      </c>
      <c r="C38" s="5">
        <v>2018</v>
      </c>
      <c r="D38" s="74">
        <v>91591541275000</v>
      </c>
      <c r="E38" s="43">
        <f>STDEV(D38:D41)</f>
        <v>137752850475911.81</v>
      </c>
      <c r="F38" s="84">
        <v>2656465232390000</v>
      </c>
      <c r="G38" s="112">
        <f>E38/F38</f>
        <v>5.1855694852055982E-2</v>
      </c>
    </row>
    <row r="39" spans="1:7" x14ac:dyDescent="0.25">
      <c r="A39" s="134"/>
      <c r="B39" s="135"/>
      <c r="C39" s="5">
        <v>2019</v>
      </c>
      <c r="D39" s="74">
        <v>51550041036000</v>
      </c>
      <c r="E39" s="38"/>
      <c r="F39" s="84">
        <v>2655274236534000</v>
      </c>
      <c r="G39" s="112">
        <f>E38/F39</f>
        <v>5.1878954188823927E-2</v>
      </c>
    </row>
    <row r="40" spans="1:7" x14ac:dyDescent="0.25">
      <c r="A40" s="134"/>
      <c r="B40" s="135"/>
      <c r="C40" s="5">
        <v>2020</v>
      </c>
      <c r="D40" s="74">
        <v>151249991474000</v>
      </c>
      <c r="E40" s="38"/>
      <c r="F40" s="84">
        <v>2564738565369000</v>
      </c>
      <c r="G40" s="112">
        <f>E38/F40</f>
        <v>5.3710289358904977E-2</v>
      </c>
    </row>
    <row r="41" spans="1:7" x14ac:dyDescent="0.25">
      <c r="A41" s="134"/>
      <c r="B41" s="135"/>
      <c r="C41" s="5">
        <v>2021</v>
      </c>
      <c r="D41" s="74">
        <v>361172640183000</v>
      </c>
      <c r="E41" s="38"/>
      <c r="F41" s="84">
        <v>2244117568110000</v>
      </c>
      <c r="G41" s="112">
        <f>E38/F41</f>
        <v>6.1383972227412098E-2</v>
      </c>
    </row>
    <row r="42" spans="1:7" x14ac:dyDescent="0.25">
      <c r="A42" s="134">
        <v>10</v>
      </c>
      <c r="B42" s="135" t="s">
        <v>54</v>
      </c>
      <c r="C42" s="5">
        <v>2018</v>
      </c>
      <c r="D42" s="79">
        <v>-21885536602000</v>
      </c>
      <c r="E42" s="38">
        <f>STDEV(D42:D45)</f>
        <v>47979405606123.07</v>
      </c>
      <c r="F42" s="85">
        <v>573239122900000</v>
      </c>
      <c r="G42" s="112">
        <f>E42/F42</f>
        <v>8.369876320268696E-2</v>
      </c>
    </row>
    <row r="43" spans="1:7" x14ac:dyDescent="0.25">
      <c r="A43" s="134"/>
      <c r="B43" s="135"/>
      <c r="C43" s="5">
        <v>2019</v>
      </c>
      <c r="D43" s="80">
        <v>13553542510000</v>
      </c>
      <c r="E43" s="38"/>
      <c r="F43" s="92">
        <v>543257046224000</v>
      </c>
      <c r="G43" s="112">
        <f>E42/F43</f>
        <v>8.8318054850115693E-2</v>
      </c>
    </row>
    <row r="44" spans="1:7" x14ac:dyDescent="0.25">
      <c r="A44" s="134"/>
      <c r="B44" s="135"/>
      <c r="C44" s="5">
        <v>2020</v>
      </c>
      <c r="D44" s="79">
        <v>92670043291000</v>
      </c>
      <c r="E44" s="38"/>
      <c r="F44" s="86">
        <v>505302049812000</v>
      </c>
      <c r="G44" s="112">
        <f>E42/F44</f>
        <v>9.4951931471431855E-2</v>
      </c>
    </row>
    <row r="45" spans="1:7" x14ac:dyDescent="0.25">
      <c r="A45" s="134"/>
      <c r="B45" s="135"/>
      <c r="C45" s="5">
        <v>2021</v>
      </c>
      <c r="D45" s="80">
        <v>22154295809000</v>
      </c>
      <c r="E45" s="38"/>
      <c r="F45" s="85">
        <v>494252757734000</v>
      </c>
      <c r="G45" s="112">
        <f>E42/F45</f>
        <v>9.7074634092269296E-2</v>
      </c>
    </row>
    <row r="46" spans="1:7" x14ac:dyDescent="0.25">
      <c r="A46" s="134">
        <v>11</v>
      </c>
      <c r="B46" s="135" t="s">
        <v>55</v>
      </c>
      <c r="C46" s="5">
        <v>2018</v>
      </c>
      <c r="D46" s="79">
        <v>23488401524000</v>
      </c>
      <c r="E46" s="38">
        <f>STDEV(D46:D49)</f>
        <v>57711025935981.25</v>
      </c>
      <c r="F46" s="86">
        <v>990372318692000</v>
      </c>
      <c r="G46" s="112">
        <f>E46/F46</f>
        <v>5.8272050668985872E-2</v>
      </c>
    </row>
    <row r="47" spans="1:7" x14ac:dyDescent="0.25">
      <c r="A47" s="134"/>
      <c r="B47" s="135"/>
      <c r="C47" s="5">
        <v>2019</v>
      </c>
      <c r="D47" s="80">
        <v>53310529026000</v>
      </c>
      <c r="E47" s="38"/>
      <c r="F47" s="85">
        <v>1251357407016000</v>
      </c>
      <c r="G47" s="112">
        <f>E46/F47</f>
        <v>4.6118739228626589E-2</v>
      </c>
    </row>
    <row r="48" spans="1:7" x14ac:dyDescent="0.25">
      <c r="A48" s="134"/>
      <c r="B48" s="135"/>
      <c r="C48" s="5">
        <v>2020</v>
      </c>
      <c r="D48" s="79">
        <v>153812807198000</v>
      </c>
      <c r="E48" s="38"/>
      <c r="F48" s="86">
        <v>1345151507257000</v>
      </c>
      <c r="G48" s="112">
        <f>E46/F48</f>
        <v>4.2902993175589682E-2</v>
      </c>
    </row>
    <row r="49" spans="1:7" x14ac:dyDescent="0.25">
      <c r="A49" s="134"/>
      <c r="B49" s="135"/>
      <c r="C49" s="5">
        <v>2021</v>
      </c>
      <c r="D49" s="80">
        <v>106688878705000</v>
      </c>
      <c r="E49" s="38"/>
      <c r="F49" s="85">
        <v>1297577363103000</v>
      </c>
      <c r="G49" s="112">
        <f>E46/F49</f>
        <v>4.4475980837067226E-2</v>
      </c>
    </row>
    <row r="50" spans="1:7" x14ac:dyDescent="0.25">
      <c r="A50" s="134">
        <v>12</v>
      </c>
      <c r="B50" s="135" t="s">
        <v>57</v>
      </c>
      <c r="C50" s="5">
        <v>2018</v>
      </c>
      <c r="D50" s="74">
        <v>1413979899</v>
      </c>
      <c r="E50" s="38">
        <f>STDEV(D50:D53)</f>
        <v>24369709617.916538</v>
      </c>
      <c r="F50" s="84">
        <v>536867715737</v>
      </c>
      <c r="G50" s="112">
        <f>E50/F50</f>
        <v>4.5392391651754183E-2</v>
      </c>
    </row>
    <row r="51" spans="1:7" x14ac:dyDescent="0.25">
      <c r="A51" s="134"/>
      <c r="B51" s="135"/>
      <c r="C51" s="5">
        <v>2019</v>
      </c>
      <c r="D51" s="74">
        <v>-37728850376</v>
      </c>
      <c r="E51" s="38"/>
      <c r="F51" s="84">
        <v>871638982195</v>
      </c>
      <c r="G51" s="112">
        <f>E50/F51</f>
        <v>2.7958489828607314E-2</v>
      </c>
    </row>
    <row r="52" spans="1:7" x14ac:dyDescent="0.25">
      <c r="A52" s="134"/>
      <c r="B52" s="135"/>
      <c r="C52" s="5">
        <v>2020</v>
      </c>
      <c r="D52" s="74">
        <v>17895035014</v>
      </c>
      <c r="E52" s="38"/>
      <c r="F52" s="84">
        <v>699274548775</v>
      </c>
      <c r="G52" s="112">
        <f>E50/F52</f>
        <v>3.4849987977694563E-2</v>
      </c>
    </row>
    <row r="53" spans="1:7" x14ac:dyDescent="0.25">
      <c r="A53" s="134"/>
      <c r="B53" s="135"/>
      <c r="C53" s="5">
        <v>2021</v>
      </c>
      <c r="D53" s="74">
        <v>-20237096265</v>
      </c>
      <c r="E53" s="38"/>
      <c r="F53" s="84">
        <v>523526081797</v>
      </c>
      <c r="G53" s="112">
        <f>E50/F53</f>
        <v>4.6549179621133037E-2</v>
      </c>
    </row>
    <row r="54" spans="1:7" x14ac:dyDescent="0.25">
      <c r="A54" s="134">
        <v>13</v>
      </c>
      <c r="B54" s="135" t="s">
        <v>58</v>
      </c>
      <c r="C54" s="5">
        <v>2018</v>
      </c>
      <c r="D54" s="74">
        <v>-26990342993000</v>
      </c>
      <c r="E54" s="38">
        <f>STDEV(D54:D57)</f>
        <v>12133393562254.404</v>
      </c>
      <c r="F54" s="84">
        <v>735774891577000</v>
      </c>
      <c r="G54" s="112">
        <f>E54/F54</f>
        <v>1.6490632802444068E-2</v>
      </c>
    </row>
    <row r="55" spans="1:7" x14ac:dyDescent="0.25">
      <c r="A55" s="134"/>
      <c r="B55" s="135"/>
      <c r="C55" s="5">
        <v>2019</v>
      </c>
      <c r="D55" s="74">
        <v>-12391477827000</v>
      </c>
      <c r="E55" s="38"/>
      <c r="F55" s="84">
        <v>742302791888000</v>
      </c>
      <c r="G55" s="112">
        <f>E54/F55</f>
        <v>1.634561218797775E-2</v>
      </c>
    </row>
    <row r="56" spans="1:7" x14ac:dyDescent="0.25">
      <c r="A56" s="134"/>
      <c r="B56" s="135"/>
      <c r="C56" s="5">
        <v>2020</v>
      </c>
      <c r="D56" s="74">
        <v>-1333531227000</v>
      </c>
      <c r="E56" s="38"/>
      <c r="F56" s="84">
        <v>693600593453000</v>
      </c>
      <c r="G56" s="112">
        <f>E54/F56</f>
        <v>1.7493343686241513E-2</v>
      </c>
    </row>
    <row r="57" spans="1:7" x14ac:dyDescent="0.25">
      <c r="A57" s="134"/>
      <c r="B57" s="135"/>
      <c r="C57" s="5">
        <v>2021</v>
      </c>
      <c r="D57" s="74">
        <v>-1437422944000</v>
      </c>
      <c r="E57" s="38"/>
      <c r="F57" s="84">
        <v>689921046453000</v>
      </c>
      <c r="G57" s="112">
        <f>E54/F57</f>
        <v>1.7586640710026486E-2</v>
      </c>
    </row>
  </sheetData>
  <mergeCells count="26">
    <mergeCell ref="A6:A9"/>
    <mergeCell ref="B6:B9"/>
    <mergeCell ref="A10:A13"/>
    <mergeCell ref="B10:B13"/>
    <mergeCell ref="A14:A17"/>
    <mergeCell ref="B14:B17"/>
    <mergeCell ref="A18:A21"/>
    <mergeCell ref="B18:B21"/>
    <mergeCell ref="A22:A25"/>
    <mergeCell ref="B22:B25"/>
    <mergeCell ref="A26:A29"/>
    <mergeCell ref="B26:B29"/>
    <mergeCell ref="A30:A33"/>
    <mergeCell ref="B30:B33"/>
    <mergeCell ref="A34:A37"/>
    <mergeCell ref="B34:B37"/>
    <mergeCell ref="A38:A41"/>
    <mergeCell ref="B38:B41"/>
    <mergeCell ref="A54:A57"/>
    <mergeCell ref="B54:B57"/>
    <mergeCell ref="A42:A45"/>
    <mergeCell ref="B42:B45"/>
    <mergeCell ref="A46:A49"/>
    <mergeCell ref="B46:B49"/>
    <mergeCell ref="A50:A53"/>
    <mergeCell ref="B50:B53"/>
  </mergeCells>
  <pageMargins left="0.7" right="0.7" top="0.75" bottom="0.75" header="0.3" footer="0.3"/>
  <pageSetup orientation="portrait" r:id="rId1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N57"/>
  <sheetViews>
    <sheetView zoomScale="110" zoomScaleNormal="110" workbookViewId="0">
      <pane xSplit="3" ySplit="5" topLeftCell="F6" activePane="bottomRight" state="frozen"/>
      <selection pane="topRight" activeCell="D1" sqref="D1"/>
      <selection pane="bottomLeft" activeCell="A6" sqref="A6"/>
      <selection pane="bottomRight" activeCell="G6" sqref="G6"/>
    </sheetView>
  </sheetViews>
  <sheetFormatPr defaultRowHeight="15" x14ac:dyDescent="0.25"/>
  <cols>
    <col min="1" max="1" width="5.85546875" style="1" customWidth="1"/>
    <col min="2" max="3" width="12.7109375" style="1" customWidth="1"/>
    <col min="4" max="6" width="30.5703125" style="88" customWidth="1"/>
    <col min="7" max="7" width="30.5703125" style="114" customWidth="1"/>
    <col min="10" max="10" width="12.7109375" bestFit="1" customWidth="1"/>
  </cols>
  <sheetData>
    <row r="2" spans="1:14" x14ac:dyDescent="0.25">
      <c r="A2" s="35" t="s">
        <v>103</v>
      </c>
      <c r="B2" s="36"/>
      <c r="C2" s="36"/>
    </row>
    <row r="5" spans="1:14" s="45" customFormat="1" ht="32.25" customHeight="1" x14ac:dyDescent="0.25">
      <c r="A5" s="58" t="s">
        <v>0</v>
      </c>
      <c r="B5" s="58" t="s">
        <v>8</v>
      </c>
      <c r="C5" s="58" t="s">
        <v>70</v>
      </c>
      <c r="D5" s="87" t="s">
        <v>107</v>
      </c>
      <c r="E5" s="87" t="s">
        <v>108</v>
      </c>
      <c r="F5" s="87" t="s">
        <v>72</v>
      </c>
      <c r="G5" s="115" t="s">
        <v>109</v>
      </c>
      <c r="J5" s="59" t="s">
        <v>106</v>
      </c>
      <c r="K5" s="60"/>
      <c r="L5" s="60"/>
      <c r="M5" s="60"/>
      <c r="N5" s="60"/>
    </row>
    <row r="6" spans="1:14" x14ac:dyDescent="0.25">
      <c r="A6" s="134">
        <v>1</v>
      </c>
      <c r="B6" s="135" t="s">
        <v>17</v>
      </c>
      <c r="C6" s="5">
        <v>2018</v>
      </c>
      <c r="D6" s="81">
        <v>24030764725000</v>
      </c>
      <c r="E6" s="81">
        <v>765</v>
      </c>
      <c r="F6" s="81">
        <v>19739230723000</v>
      </c>
      <c r="G6" s="116">
        <f>(D6*E6/F6)</f>
        <v>931.31972935524004</v>
      </c>
      <c r="J6" s="61"/>
      <c r="K6" s="61"/>
      <c r="L6" s="61"/>
      <c r="M6" s="61"/>
      <c r="N6" s="61"/>
    </row>
    <row r="7" spans="1:14" x14ac:dyDescent="0.25">
      <c r="A7" s="134"/>
      <c r="B7" s="135"/>
      <c r="C7" s="5">
        <v>2019</v>
      </c>
      <c r="D7" s="81">
        <v>24030764725000</v>
      </c>
      <c r="E7" s="81">
        <v>840</v>
      </c>
      <c r="F7" s="81">
        <v>18133419175000</v>
      </c>
      <c r="G7" s="116">
        <f t="shared" ref="G7:G57" si="0">(D7*E7)/F7</f>
        <v>1113.1845668041256</v>
      </c>
      <c r="J7" s="62" t="s">
        <v>110</v>
      </c>
      <c r="K7" s="61"/>
      <c r="L7" s="61"/>
      <c r="M7" s="61"/>
      <c r="N7" s="61"/>
    </row>
    <row r="8" spans="1:14" x14ac:dyDescent="0.25">
      <c r="A8" s="134"/>
      <c r="B8" s="135"/>
      <c r="C8" s="5">
        <v>2020</v>
      </c>
      <c r="D8" s="81">
        <v>24030764725000</v>
      </c>
      <c r="E8" s="81">
        <v>1935</v>
      </c>
      <c r="F8" s="81">
        <v>19039449025000</v>
      </c>
      <c r="G8" s="116">
        <f t="shared" si="0"/>
        <v>2442.27286629031</v>
      </c>
      <c r="J8" s="61"/>
      <c r="K8" s="61"/>
      <c r="L8" s="61"/>
      <c r="M8" s="61"/>
      <c r="N8" s="61"/>
    </row>
    <row r="9" spans="1:14" x14ac:dyDescent="0.25">
      <c r="A9" s="134"/>
      <c r="B9" s="135"/>
      <c r="C9" s="5">
        <v>2021</v>
      </c>
      <c r="D9" s="81">
        <v>2.4030764725E+16</v>
      </c>
      <c r="E9" s="81">
        <v>2250</v>
      </c>
      <c r="F9" s="81">
        <v>20837098000000</v>
      </c>
      <c r="G9" s="116">
        <f t="shared" si="0"/>
        <v>2594853.6898588277</v>
      </c>
      <c r="H9" t="s">
        <v>111</v>
      </c>
      <c r="J9" s="61"/>
      <c r="K9" s="61"/>
      <c r="L9" s="61"/>
      <c r="M9" s="61"/>
      <c r="N9" s="61"/>
    </row>
    <row r="10" spans="1:14" x14ac:dyDescent="0.25">
      <c r="A10" s="134">
        <v>2</v>
      </c>
      <c r="B10" s="135" t="s">
        <v>18</v>
      </c>
      <c r="C10" s="5">
        <v>2018</v>
      </c>
      <c r="D10" s="88">
        <v>1.0540375745E+16</v>
      </c>
      <c r="E10" s="81">
        <v>4300</v>
      </c>
      <c r="F10" s="81">
        <v>16269696000000</v>
      </c>
      <c r="G10" s="116">
        <f t="shared" si="0"/>
        <v>2785769.0582233374</v>
      </c>
      <c r="H10" t="s">
        <v>111</v>
      </c>
      <c r="J10" s="49"/>
      <c r="K10" s="45"/>
    </row>
    <row r="11" spans="1:14" x14ac:dyDescent="0.25">
      <c r="A11" s="134"/>
      <c r="B11" s="135"/>
      <c r="C11" s="5">
        <v>2019</v>
      </c>
      <c r="D11" s="81">
        <v>1.119036325E+16</v>
      </c>
      <c r="E11" s="88">
        <v>2660</v>
      </c>
      <c r="F11" s="81">
        <v>18422826000000</v>
      </c>
      <c r="G11" s="116">
        <f t="shared" si="0"/>
        <v>1615732.9090010403</v>
      </c>
    </row>
    <row r="12" spans="1:14" x14ac:dyDescent="0.25">
      <c r="A12" s="134"/>
      <c r="B12" s="135"/>
      <c r="C12" s="5">
        <v>2020</v>
      </c>
      <c r="D12" s="88">
        <v>1.118406125E+16</v>
      </c>
      <c r="E12" s="81">
        <v>2810</v>
      </c>
      <c r="F12" s="81">
        <v>16939196000000</v>
      </c>
      <c r="G12" s="116">
        <f t="shared" si="0"/>
        <v>1855295.3819354826</v>
      </c>
      <c r="J12" s="63"/>
    </row>
    <row r="13" spans="1:14" x14ac:dyDescent="0.25">
      <c r="A13" s="134"/>
      <c r="B13" s="135"/>
      <c r="C13" s="5">
        <v>2021</v>
      </c>
      <c r="D13" s="81">
        <v>1.148720935E+16</v>
      </c>
      <c r="E13" s="88">
        <v>2710</v>
      </c>
      <c r="F13" s="81">
        <v>24253724000000</v>
      </c>
      <c r="G13" s="116">
        <f t="shared" si="0"/>
        <v>1283528.143492521</v>
      </c>
    </row>
    <row r="14" spans="1:14" x14ac:dyDescent="0.25">
      <c r="A14" s="134">
        <v>3</v>
      </c>
      <c r="B14" s="135" t="s">
        <v>28</v>
      </c>
      <c r="C14" s="5">
        <v>2018</v>
      </c>
      <c r="D14" s="81">
        <v>3370734900000</v>
      </c>
      <c r="E14" s="81">
        <v>1840</v>
      </c>
      <c r="F14" s="81">
        <v>1499695435336000</v>
      </c>
      <c r="G14" s="116">
        <f t="shared" si="0"/>
        <v>4.1356078506769851</v>
      </c>
    </row>
    <row r="15" spans="1:14" x14ac:dyDescent="0.25">
      <c r="A15" s="134"/>
      <c r="B15" s="135"/>
      <c r="C15" s="5">
        <v>2019</v>
      </c>
      <c r="D15" s="81">
        <v>3370734900000</v>
      </c>
      <c r="E15" s="81">
        <v>1750</v>
      </c>
      <c r="F15" s="81">
        <v>2014185087629000</v>
      </c>
      <c r="G15" s="116">
        <f t="shared" si="0"/>
        <v>2.9286216600599313</v>
      </c>
    </row>
    <row r="16" spans="1:14" x14ac:dyDescent="0.25">
      <c r="A16" s="134"/>
      <c r="B16" s="135"/>
      <c r="C16" s="5">
        <v>2020</v>
      </c>
      <c r="D16" s="81">
        <v>3960361250000</v>
      </c>
      <c r="E16" s="81">
        <v>2980</v>
      </c>
      <c r="F16" s="81">
        <v>3453893913635000</v>
      </c>
      <c r="G16" s="116">
        <f t="shared" si="0"/>
        <v>3.4169771336662995</v>
      </c>
    </row>
    <row r="17" spans="1:8" x14ac:dyDescent="0.25">
      <c r="A17" s="134"/>
      <c r="B17" s="135"/>
      <c r="C17" s="5">
        <v>2021</v>
      </c>
      <c r="D17" s="81">
        <v>3960361250000</v>
      </c>
      <c r="E17" s="81">
        <v>3220</v>
      </c>
      <c r="F17" s="81">
        <v>3670508924274000</v>
      </c>
      <c r="G17" s="116">
        <f t="shared" si="0"/>
        <v>3.4742765889126193</v>
      </c>
    </row>
    <row r="18" spans="1:8" x14ac:dyDescent="0.25">
      <c r="A18" s="134">
        <v>4</v>
      </c>
      <c r="B18" s="135" t="s">
        <v>30</v>
      </c>
      <c r="C18" s="5">
        <v>2018</v>
      </c>
      <c r="D18" s="81">
        <v>7447753454000000</v>
      </c>
      <c r="E18" s="88">
        <v>755</v>
      </c>
      <c r="F18" s="81">
        <v>6521881000000</v>
      </c>
      <c r="G18" s="116">
        <f>(D18*E18)/F18</f>
        <v>862182.83617410378</v>
      </c>
      <c r="H18" t="s">
        <v>111</v>
      </c>
    </row>
    <row r="19" spans="1:8" x14ac:dyDescent="0.25">
      <c r="A19" s="134"/>
      <c r="B19" s="135"/>
      <c r="C19" s="5">
        <v>2019</v>
      </c>
      <c r="D19" s="88">
        <v>7447753454000000</v>
      </c>
      <c r="E19" s="81">
        <v>825</v>
      </c>
      <c r="F19" s="81">
        <v>5258405000000</v>
      </c>
      <c r="G19" s="116">
        <f t="shared" si="0"/>
        <v>1168490.5593140887</v>
      </c>
    </row>
    <row r="20" spans="1:8" x14ac:dyDescent="0.25">
      <c r="A20" s="134"/>
      <c r="B20" s="135"/>
      <c r="C20" s="5">
        <v>2020</v>
      </c>
      <c r="D20" s="81">
        <v>7447753454000000</v>
      </c>
      <c r="E20" s="88">
        <v>1485</v>
      </c>
      <c r="F20" s="81">
        <v>4940136000000</v>
      </c>
      <c r="G20" s="116">
        <f t="shared" si="0"/>
        <v>2238787.3287678719</v>
      </c>
    </row>
    <row r="21" spans="1:8" x14ac:dyDescent="0.25">
      <c r="A21" s="134"/>
      <c r="B21" s="135"/>
      <c r="C21" s="5">
        <v>2021</v>
      </c>
      <c r="D21" s="88">
        <v>7447753454000000</v>
      </c>
      <c r="E21" s="81">
        <v>1455</v>
      </c>
      <c r="F21" s="81">
        <v>6308420000000</v>
      </c>
      <c r="G21" s="116">
        <f t="shared" si="0"/>
        <v>1717780.5655885309</v>
      </c>
    </row>
    <row r="22" spans="1:8" x14ac:dyDescent="0.25">
      <c r="A22" s="134">
        <v>5</v>
      </c>
      <c r="B22" s="135" t="s">
        <v>42</v>
      </c>
      <c r="C22" s="5">
        <v>2018</v>
      </c>
      <c r="D22" s="81">
        <v>1497576771000</v>
      </c>
      <c r="E22" s="88">
        <v>3000</v>
      </c>
      <c r="F22" s="81">
        <v>115547588191000</v>
      </c>
      <c r="G22" s="116">
        <f t="shared" si="0"/>
        <v>38.882077794419416</v>
      </c>
    </row>
    <row r="23" spans="1:8" x14ac:dyDescent="0.25">
      <c r="A23" s="134"/>
      <c r="B23" s="135"/>
      <c r="C23" s="5">
        <v>2019</v>
      </c>
      <c r="D23" s="88">
        <v>1497576771000</v>
      </c>
      <c r="E23" s="81">
        <v>2950</v>
      </c>
      <c r="F23" s="81">
        <v>123772419759000</v>
      </c>
      <c r="G23" s="116">
        <f t="shared" si="0"/>
        <v>35.693343339752879</v>
      </c>
    </row>
    <row r="24" spans="1:8" x14ac:dyDescent="0.25">
      <c r="A24" s="134"/>
      <c r="B24" s="135"/>
      <c r="C24" s="5">
        <v>2020</v>
      </c>
      <c r="D24" s="81">
        <v>1497576771000</v>
      </c>
      <c r="E24" s="88">
        <v>2560</v>
      </c>
      <c r="F24" s="81">
        <v>604315136804000</v>
      </c>
      <c r="G24" s="116">
        <f t="shared" si="0"/>
        <v>6.3440352562332576</v>
      </c>
    </row>
    <row r="25" spans="1:8" x14ac:dyDescent="0.25">
      <c r="A25" s="134"/>
      <c r="B25" s="135"/>
      <c r="C25" s="5">
        <v>2021</v>
      </c>
      <c r="D25" s="81">
        <v>1497576771000</v>
      </c>
      <c r="E25" s="81">
        <v>1990</v>
      </c>
      <c r="F25" s="81">
        <v>534788739376000</v>
      </c>
      <c r="G25" s="116">
        <f t="shared" si="0"/>
        <v>5.5726262631620083</v>
      </c>
    </row>
    <row r="26" spans="1:8" x14ac:dyDescent="0.25">
      <c r="A26" s="134">
        <v>6</v>
      </c>
      <c r="B26" s="135" t="s">
        <v>43</v>
      </c>
      <c r="C26" s="5">
        <v>2018</v>
      </c>
      <c r="D26" s="81">
        <v>7298500000000000</v>
      </c>
      <c r="E26" s="88">
        <v>344</v>
      </c>
      <c r="F26" s="81">
        <v>3300200000000</v>
      </c>
      <c r="G26" s="116">
        <f t="shared" si="0"/>
        <v>760767.22622871341</v>
      </c>
      <c r="H26" t="s">
        <v>111</v>
      </c>
    </row>
    <row r="27" spans="1:8" x14ac:dyDescent="0.25">
      <c r="A27" s="134"/>
      <c r="B27" s="135"/>
      <c r="C27" s="5">
        <v>2019</v>
      </c>
      <c r="D27" s="88">
        <v>7298500000000000</v>
      </c>
      <c r="E27" s="81">
        <v>306</v>
      </c>
      <c r="F27" s="81">
        <v>3576698000000</v>
      </c>
      <c r="G27" s="116">
        <f t="shared" si="0"/>
        <v>624414.19432113087</v>
      </c>
    </row>
    <row r="28" spans="1:8" x14ac:dyDescent="0.25">
      <c r="A28" s="134"/>
      <c r="B28" s="135"/>
      <c r="C28" s="5">
        <v>2020</v>
      </c>
      <c r="D28" s="81">
        <v>7298500000000000</v>
      </c>
      <c r="E28" s="88">
        <v>352</v>
      </c>
      <c r="F28" s="81">
        <v>3740946000000</v>
      </c>
      <c r="G28" s="116">
        <f t="shared" si="0"/>
        <v>686743.94123839261</v>
      </c>
    </row>
    <row r="29" spans="1:8" x14ac:dyDescent="0.25">
      <c r="A29" s="134"/>
      <c r="B29" s="135"/>
      <c r="C29" s="5">
        <v>2021</v>
      </c>
      <c r="D29" s="88">
        <v>7298500000000000</v>
      </c>
      <c r="E29" s="81">
        <v>276</v>
      </c>
      <c r="F29" s="81">
        <v>3778134000000</v>
      </c>
      <c r="G29" s="116">
        <f t="shared" si="0"/>
        <v>533169.54877725348</v>
      </c>
    </row>
    <row r="30" spans="1:8" x14ac:dyDescent="0.25">
      <c r="A30" s="134">
        <v>7</v>
      </c>
      <c r="B30" s="135" t="s">
        <v>44</v>
      </c>
      <c r="C30" s="5">
        <v>2018</v>
      </c>
      <c r="D30" s="81">
        <v>3150000000000</v>
      </c>
      <c r="E30" s="88">
        <v>160</v>
      </c>
      <c r="F30" s="81">
        <v>489534966943000</v>
      </c>
      <c r="G30" s="116">
        <f t="shared" si="0"/>
        <v>1.0295485185610536</v>
      </c>
    </row>
    <row r="31" spans="1:8" x14ac:dyDescent="0.25">
      <c r="A31" s="134"/>
      <c r="B31" s="135"/>
      <c r="C31" s="5">
        <v>2019</v>
      </c>
      <c r="D31" s="88">
        <v>3150000000000</v>
      </c>
      <c r="E31" s="81">
        <v>123</v>
      </c>
      <c r="F31" s="81">
        <v>584445919301000</v>
      </c>
      <c r="G31" s="116">
        <f t="shared" si="0"/>
        <v>0.66293558942697728</v>
      </c>
    </row>
    <row r="32" spans="1:8" x14ac:dyDescent="0.25">
      <c r="A32" s="134"/>
      <c r="B32" s="135"/>
      <c r="C32" s="5">
        <v>2020</v>
      </c>
      <c r="D32" s="81">
        <v>3150000000000</v>
      </c>
      <c r="E32" s="88">
        <v>116</v>
      </c>
      <c r="F32" s="81">
        <v>564557831801000</v>
      </c>
      <c r="G32" s="116">
        <f t="shared" si="0"/>
        <v>0.64723218670855176</v>
      </c>
    </row>
    <row r="33" spans="1:7" x14ac:dyDescent="0.25">
      <c r="A33" s="134"/>
      <c r="B33" s="135"/>
      <c r="C33" s="5">
        <v>2021</v>
      </c>
      <c r="D33" s="88">
        <v>3150000000000</v>
      </c>
      <c r="E33" s="81">
        <v>202</v>
      </c>
      <c r="F33" s="81">
        <v>817847583715000</v>
      </c>
      <c r="G33" s="116">
        <f t="shared" si="0"/>
        <v>0.77801782712331768</v>
      </c>
    </row>
    <row r="34" spans="1:7" x14ac:dyDescent="0.25">
      <c r="A34" s="134">
        <v>8</v>
      </c>
      <c r="B34" s="135" t="s">
        <v>47</v>
      </c>
      <c r="C34" s="5">
        <v>2018</v>
      </c>
      <c r="D34" s="81">
        <v>5050000000000</v>
      </c>
      <c r="E34" s="81">
        <v>1500</v>
      </c>
      <c r="F34" s="81">
        <v>588138076698000</v>
      </c>
      <c r="G34" s="116">
        <f t="shared" si="0"/>
        <v>12.879628611241316</v>
      </c>
    </row>
    <row r="35" spans="1:7" x14ac:dyDescent="0.25">
      <c r="A35" s="134"/>
      <c r="B35" s="135"/>
      <c r="C35" s="5">
        <v>2019</v>
      </c>
      <c r="D35" s="88">
        <v>5050000000000</v>
      </c>
      <c r="E35" s="81">
        <v>190</v>
      </c>
      <c r="F35" s="81">
        <v>780957987674000</v>
      </c>
      <c r="G35" s="116">
        <f t="shared" si="0"/>
        <v>1.2286192281069668</v>
      </c>
    </row>
    <row r="36" spans="1:7" x14ac:dyDescent="0.25">
      <c r="A36" s="134"/>
      <c r="B36" s="135"/>
      <c r="C36" s="5">
        <v>2020</v>
      </c>
      <c r="D36" s="81">
        <v>25250000000000</v>
      </c>
      <c r="E36" s="88">
        <v>394</v>
      </c>
      <c r="F36" s="81">
        <v>809762401046000</v>
      </c>
      <c r="G36" s="116">
        <f t="shared" si="0"/>
        <v>12.285702555649848</v>
      </c>
    </row>
    <row r="37" spans="1:7" x14ac:dyDescent="0.25">
      <c r="A37" s="134"/>
      <c r="B37" s="135"/>
      <c r="C37" s="5">
        <v>2021</v>
      </c>
      <c r="D37" s="88">
        <v>25250000000000</v>
      </c>
      <c r="E37" s="81">
        <v>105</v>
      </c>
      <c r="F37" s="81">
        <v>887270775052000</v>
      </c>
      <c r="G37" s="116">
        <f t="shared" si="0"/>
        <v>2.9880957138981827</v>
      </c>
    </row>
    <row r="38" spans="1:7" x14ac:dyDescent="0.25">
      <c r="A38" s="134">
        <v>9</v>
      </c>
      <c r="B38" s="135" t="s">
        <v>52</v>
      </c>
      <c r="C38" s="5">
        <v>2018</v>
      </c>
      <c r="D38" s="81">
        <v>5638246600000</v>
      </c>
      <c r="E38" s="81">
        <v>306</v>
      </c>
      <c r="F38" s="81">
        <v>1076823323898</v>
      </c>
      <c r="G38" s="116">
        <f t="shared" si="0"/>
        <v>1602.2159079490982</v>
      </c>
    </row>
    <row r="39" spans="1:7" x14ac:dyDescent="0.25">
      <c r="A39" s="134"/>
      <c r="B39" s="135"/>
      <c r="C39" s="5">
        <v>2019</v>
      </c>
      <c r="D39" s="81">
        <v>5638246600000</v>
      </c>
      <c r="E39" s="81">
        <v>142</v>
      </c>
      <c r="F39" s="81">
        <v>975428920721000</v>
      </c>
      <c r="G39" s="116">
        <f t="shared" si="0"/>
        <v>0.82079893285120553</v>
      </c>
    </row>
    <row r="40" spans="1:7" x14ac:dyDescent="0.25">
      <c r="A40" s="134"/>
      <c r="B40" s="135"/>
      <c r="C40" s="5">
        <v>2020</v>
      </c>
      <c r="D40" s="81">
        <v>5638246600000</v>
      </c>
      <c r="E40" s="81">
        <v>178</v>
      </c>
      <c r="F40" s="81">
        <v>698850377005000</v>
      </c>
      <c r="G40" s="116">
        <f t="shared" si="0"/>
        <v>1.4360840715305496</v>
      </c>
    </row>
    <row r="41" spans="1:7" x14ac:dyDescent="0.25">
      <c r="A41" s="134"/>
      <c r="B41" s="135"/>
      <c r="C41" s="5">
        <v>2021</v>
      </c>
      <c r="D41" s="81">
        <v>5638246600000</v>
      </c>
      <c r="E41" s="81">
        <v>122</v>
      </c>
      <c r="F41" s="81">
        <v>359033403446000</v>
      </c>
      <c r="G41" s="116">
        <f t="shared" si="0"/>
        <v>1.9158832537526211</v>
      </c>
    </row>
    <row r="42" spans="1:7" x14ac:dyDescent="0.25">
      <c r="A42" s="134">
        <v>10</v>
      </c>
      <c r="B42" s="135" t="s">
        <v>54</v>
      </c>
      <c r="C42" s="5">
        <v>2018</v>
      </c>
      <c r="D42" s="81">
        <v>1465783780000</v>
      </c>
      <c r="E42" s="88">
        <v>7750</v>
      </c>
      <c r="F42" s="81">
        <v>323237568459000</v>
      </c>
      <c r="G42" s="116">
        <f t="shared" si="0"/>
        <v>35.143886118054681</v>
      </c>
    </row>
    <row r="43" spans="1:7" x14ac:dyDescent="0.25">
      <c r="A43" s="134"/>
      <c r="B43" s="135"/>
      <c r="C43" s="5">
        <v>2019</v>
      </c>
      <c r="D43" s="81">
        <v>1475362946000</v>
      </c>
      <c r="E43" s="81">
        <v>326</v>
      </c>
      <c r="F43" s="81">
        <v>339672393223000</v>
      </c>
      <c r="G43" s="116">
        <f t="shared" si="0"/>
        <v>1.4159770708249377</v>
      </c>
    </row>
    <row r="44" spans="1:7" x14ac:dyDescent="0.25">
      <c r="A44" s="134"/>
      <c r="B44" s="135"/>
      <c r="C44" s="5">
        <v>2020</v>
      </c>
      <c r="D44" s="81">
        <v>1475363179000</v>
      </c>
      <c r="E44" s="88">
        <v>1320</v>
      </c>
      <c r="F44" s="81">
        <v>352947426518000</v>
      </c>
      <c r="G44" s="116">
        <f t="shared" si="0"/>
        <v>5.5177605783752055</v>
      </c>
    </row>
    <row r="45" spans="1:7" x14ac:dyDescent="0.25">
      <c r="A45" s="134"/>
      <c r="B45" s="135"/>
      <c r="C45" s="5">
        <v>2021</v>
      </c>
      <c r="D45" s="88">
        <v>1475363179000</v>
      </c>
      <c r="E45" s="81">
        <v>458</v>
      </c>
      <c r="F45" s="81">
        <v>307404859003000</v>
      </c>
      <c r="G45" s="116">
        <f t="shared" si="0"/>
        <v>2.1981316045996708</v>
      </c>
    </row>
    <row r="46" spans="1:7" x14ac:dyDescent="0.25">
      <c r="A46" s="134">
        <v>11</v>
      </c>
      <c r="B46" s="135" t="s">
        <v>55</v>
      </c>
      <c r="C46" s="5">
        <v>2018</v>
      </c>
      <c r="D46" s="81">
        <v>770000000000</v>
      </c>
      <c r="E46" s="88">
        <v>260</v>
      </c>
      <c r="F46" s="81">
        <v>405956960152000</v>
      </c>
      <c r="G46" s="116">
        <f t="shared" si="0"/>
        <v>0.49315572745701991</v>
      </c>
    </row>
    <row r="47" spans="1:7" x14ac:dyDescent="0.25">
      <c r="A47" s="134"/>
      <c r="B47" s="135"/>
      <c r="C47" s="5">
        <v>2019</v>
      </c>
      <c r="D47" s="88">
        <v>770000000000</v>
      </c>
      <c r="E47" s="81">
        <v>248</v>
      </c>
      <c r="F47" s="81">
        <v>433002009239000</v>
      </c>
      <c r="G47" s="116">
        <f t="shared" si="0"/>
        <v>0.44101411985503658</v>
      </c>
    </row>
    <row r="48" spans="1:7" x14ac:dyDescent="0.25">
      <c r="A48" s="134"/>
      <c r="B48" s="135"/>
      <c r="C48" s="5">
        <v>2020</v>
      </c>
      <c r="D48" s="81">
        <v>770000000000</v>
      </c>
      <c r="E48" s="88">
        <v>274</v>
      </c>
      <c r="F48" s="81">
        <v>456448592739000</v>
      </c>
      <c r="G48" s="116">
        <f t="shared" si="0"/>
        <v>0.46222072618074561</v>
      </c>
    </row>
    <row r="49" spans="1:7" x14ac:dyDescent="0.25">
      <c r="A49" s="134"/>
      <c r="B49" s="135"/>
      <c r="C49" s="5">
        <v>2021</v>
      </c>
      <c r="D49" s="88">
        <v>770000000000</v>
      </c>
      <c r="E49" s="81">
        <v>206</v>
      </c>
      <c r="F49" s="81">
        <v>484312312632000</v>
      </c>
      <c r="G49" s="116">
        <f t="shared" si="0"/>
        <v>0.32751593519887623</v>
      </c>
    </row>
    <row r="50" spans="1:7" x14ac:dyDescent="0.25">
      <c r="A50" s="134">
        <v>12</v>
      </c>
      <c r="B50" s="135" t="s">
        <v>57</v>
      </c>
      <c r="C50" s="5">
        <v>2018</v>
      </c>
      <c r="D50" s="81">
        <v>1400000000</v>
      </c>
      <c r="E50" s="81">
        <v>2400</v>
      </c>
      <c r="F50" s="81">
        <v>190878274768</v>
      </c>
      <c r="G50" s="116">
        <f t="shared" si="0"/>
        <v>17.602841413376453</v>
      </c>
    </row>
    <row r="51" spans="1:7" x14ac:dyDescent="0.25">
      <c r="A51" s="134"/>
      <c r="B51" s="135"/>
      <c r="C51" s="5">
        <v>2019</v>
      </c>
      <c r="D51" s="81">
        <v>1400000000</v>
      </c>
      <c r="E51" s="81">
        <v>172</v>
      </c>
      <c r="F51" s="81">
        <v>193376320522</v>
      </c>
      <c r="G51" s="116">
        <f t="shared" si="0"/>
        <v>1.2452403652628437</v>
      </c>
    </row>
    <row r="52" spans="1:7" x14ac:dyDescent="0.25">
      <c r="A52" s="134"/>
      <c r="B52" s="135"/>
      <c r="C52" s="5">
        <v>2020</v>
      </c>
      <c r="D52" s="81">
        <v>1400000000</v>
      </c>
      <c r="E52" s="81">
        <v>150</v>
      </c>
      <c r="F52" s="81">
        <v>87375089069</v>
      </c>
      <c r="G52" s="116">
        <f t="shared" si="0"/>
        <v>2.4034310263668317</v>
      </c>
    </row>
    <row r="53" spans="1:7" x14ac:dyDescent="0.25">
      <c r="A53" s="134"/>
      <c r="B53" s="135"/>
      <c r="C53" s="5">
        <v>2021</v>
      </c>
      <c r="D53" s="81">
        <v>1400000000</v>
      </c>
      <c r="E53" s="81">
        <v>71</v>
      </c>
      <c r="F53" s="81">
        <v>-78014262859</v>
      </c>
      <c r="G53" s="116">
        <f t="shared" si="0"/>
        <v>-1.2741259912902307</v>
      </c>
    </row>
    <row r="54" spans="1:7" x14ac:dyDescent="0.25">
      <c r="A54" s="134">
        <v>13</v>
      </c>
      <c r="B54" s="135" t="s">
        <v>58</v>
      </c>
      <c r="C54" s="5">
        <v>2018</v>
      </c>
      <c r="D54" s="81">
        <v>1230839821000</v>
      </c>
      <c r="E54" s="81">
        <v>119</v>
      </c>
      <c r="F54" s="81">
        <v>327614020993000</v>
      </c>
      <c r="G54" s="116">
        <f t="shared" si="0"/>
        <v>0.4470808003120525</v>
      </c>
    </row>
    <row r="55" spans="1:7" x14ac:dyDescent="0.25">
      <c r="A55" s="134"/>
      <c r="B55" s="135"/>
      <c r="C55" s="5">
        <v>2019</v>
      </c>
      <c r="D55" s="81">
        <v>1230839821000</v>
      </c>
      <c r="E55" s="81">
        <v>70</v>
      </c>
      <c r="F55" s="81">
        <v>297224180966000</v>
      </c>
      <c r="G55" s="116">
        <f t="shared" si="0"/>
        <v>0.28987812226440574</v>
      </c>
    </row>
    <row r="56" spans="1:7" x14ac:dyDescent="0.25">
      <c r="A56" s="134"/>
      <c r="B56" s="135"/>
      <c r="C56" s="5">
        <v>2020</v>
      </c>
      <c r="D56" s="81">
        <v>1230839821000</v>
      </c>
      <c r="E56" s="81">
        <v>55</v>
      </c>
      <c r="F56" s="81">
        <v>229653134909000</v>
      </c>
      <c r="G56" s="116">
        <f t="shared" si="0"/>
        <v>0.29477581563092792</v>
      </c>
    </row>
    <row r="57" spans="1:7" x14ac:dyDescent="0.25">
      <c r="A57" s="134"/>
      <c r="B57" s="135"/>
      <c r="C57" s="5">
        <v>2021</v>
      </c>
      <c r="D57" s="81">
        <v>1230839821000</v>
      </c>
      <c r="E57" s="81">
        <v>50</v>
      </c>
      <c r="F57" s="81">
        <v>204551244355000</v>
      </c>
      <c r="G57" s="116">
        <f t="shared" si="0"/>
        <v>0.3008634400834711</v>
      </c>
    </row>
  </sheetData>
  <mergeCells count="26">
    <mergeCell ref="A54:A57"/>
    <mergeCell ref="B54:B57"/>
    <mergeCell ref="A42:A45"/>
    <mergeCell ref="B42:B45"/>
    <mergeCell ref="A46:A49"/>
    <mergeCell ref="B46:B49"/>
    <mergeCell ref="A50:A53"/>
    <mergeCell ref="B50:B53"/>
    <mergeCell ref="A30:A33"/>
    <mergeCell ref="B30:B33"/>
    <mergeCell ref="A34:A37"/>
    <mergeCell ref="B34:B37"/>
    <mergeCell ref="A38:A41"/>
    <mergeCell ref="B38:B41"/>
    <mergeCell ref="A18:A21"/>
    <mergeCell ref="B18:B21"/>
    <mergeCell ref="A22:A25"/>
    <mergeCell ref="B22:B25"/>
    <mergeCell ref="A26:A29"/>
    <mergeCell ref="B26:B29"/>
    <mergeCell ref="A6:A9"/>
    <mergeCell ref="B6:B9"/>
    <mergeCell ref="A10:A13"/>
    <mergeCell ref="B10:B13"/>
    <mergeCell ref="A14:A17"/>
    <mergeCell ref="B14:B17"/>
  </mergeCells>
  <pageMargins left="0.7" right="0.7" top="0.75" bottom="0.75" header="0.3" footer="0.3"/>
  <pageSetup orientation="portrait" r:id="rId1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O57"/>
  <sheetViews>
    <sheetView workbookViewId="0">
      <pane xSplit="3" ySplit="5" topLeftCell="F6" activePane="bottomRight" state="frozen"/>
      <selection pane="topRight" activeCell="D1" sqref="D1"/>
      <selection pane="bottomLeft" activeCell="A6" sqref="A6"/>
      <selection pane="bottomRight" activeCell="H6" sqref="H6"/>
    </sheetView>
  </sheetViews>
  <sheetFormatPr defaultRowHeight="15" x14ac:dyDescent="0.25"/>
  <cols>
    <col min="1" max="1" width="5.85546875" style="1" customWidth="1"/>
    <col min="2" max="3" width="12.7109375" style="1" customWidth="1"/>
    <col min="4" max="6" width="31.42578125" style="76" customWidth="1"/>
    <col min="7" max="7" width="31.42578125" customWidth="1"/>
    <col min="8" max="8" width="31.42578125" style="114" customWidth="1"/>
    <col min="10" max="10" width="9.85546875" customWidth="1"/>
  </cols>
  <sheetData>
    <row r="2" spans="1:15" x14ac:dyDescent="0.25">
      <c r="A2" s="35" t="s">
        <v>112</v>
      </c>
      <c r="B2" s="36"/>
      <c r="C2" s="36"/>
      <c r="D2" s="75"/>
    </row>
    <row r="5" spans="1:15" s="45" customFormat="1" ht="32.25" customHeight="1" x14ac:dyDescent="0.25">
      <c r="A5" s="64" t="s">
        <v>0</v>
      </c>
      <c r="B5" s="64" t="s">
        <v>8</v>
      </c>
      <c r="C5" s="64" t="s">
        <v>70</v>
      </c>
      <c r="D5" s="89" t="s">
        <v>72</v>
      </c>
      <c r="E5" s="89" t="s">
        <v>107</v>
      </c>
      <c r="F5" s="89" t="s">
        <v>116</v>
      </c>
      <c r="G5" s="64" t="s">
        <v>113</v>
      </c>
      <c r="H5" s="117" t="s">
        <v>114</v>
      </c>
      <c r="K5" s="67" t="s">
        <v>117</v>
      </c>
      <c r="L5" s="68"/>
      <c r="M5" s="68"/>
      <c r="N5" s="68"/>
      <c r="O5" s="66"/>
    </row>
    <row r="6" spans="1:15" x14ac:dyDescent="0.25">
      <c r="A6" s="134">
        <v>1</v>
      </c>
      <c r="B6" s="135" t="s">
        <v>17</v>
      </c>
      <c r="C6" s="5">
        <v>2018</v>
      </c>
      <c r="D6" s="88">
        <v>19739230723000</v>
      </c>
      <c r="E6" s="81">
        <v>24030764725000</v>
      </c>
      <c r="F6" s="90">
        <f>D6/E6</f>
        <v>0.82141500484437868</v>
      </c>
      <c r="G6" s="81">
        <v>765</v>
      </c>
      <c r="H6" s="118">
        <f>G6/F6</f>
        <v>931.31972935524016</v>
      </c>
      <c r="K6" s="70"/>
      <c r="L6" s="70"/>
      <c r="M6" s="70"/>
      <c r="N6" s="70"/>
      <c r="O6" s="51"/>
    </row>
    <row r="7" spans="1:15" x14ac:dyDescent="0.25">
      <c r="A7" s="134"/>
      <c r="B7" s="135"/>
      <c r="C7" s="5">
        <v>2019</v>
      </c>
      <c r="D7" s="81">
        <v>18133419175000</v>
      </c>
      <c r="E7" s="81">
        <v>24030764725000</v>
      </c>
      <c r="F7" s="90">
        <f>D7/E7</f>
        <v>0.75459184851221994</v>
      </c>
      <c r="G7" s="81">
        <v>840</v>
      </c>
      <c r="H7" s="118">
        <f>G7/F7</f>
        <v>1113.1845668041258</v>
      </c>
      <c r="K7" s="71" t="s">
        <v>115</v>
      </c>
      <c r="L7" s="70"/>
      <c r="M7" s="70"/>
      <c r="N7" s="70"/>
      <c r="O7" s="51"/>
    </row>
    <row r="8" spans="1:15" x14ac:dyDescent="0.25">
      <c r="A8" s="134"/>
      <c r="B8" s="135"/>
      <c r="C8" s="5">
        <v>2020</v>
      </c>
      <c r="D8" s="81">
        <v>19039449025000</v>
      </c>
      <c r="E8" s="81">
        <v>24030764725000</v>
      </c>
      <c r="F8" s="90">
        <f t="shared" ref="F8:F9" si="0">D8/E8</f>
        <v>0.79229476227165718</v>
      </c>
      <c r="G8" s="81">
        <v>1935</v>
      </c>
      <c r="H8" s="118">
        <f t="shared" ref="H8:H13" si="1">G8/F8</f>
        <v>2442.27286629031</v>
      </c>
      <c r="K8" s="70"/>
      <c r="L8" s="70"/>
      <c r="M8" s="70"/>
      <c r="N8" s="70"/>
      <c r="O8" s="51"/>
    </row>
    <row r="9" spans="1:15" x14ac:dyDescent="0.25">
      <c r="A9" s="134"/>
      <c r="B9" s="135"/>
      <c r="C9" s="5">
        <v>2021</v>
      </c>
      <c r="D9" s="81">
        <v>20837098000000</v>
      </c>
      <c r="E9" s="81">
        <v>2.4030764725E+16</v>
      </c>
      <c r="F9" s="90">
        <f t="shared" si="0"/>
        <v>8.6710091162111366E-4</v>
      </c>
      <c r="G9" s="81">
        <v>2250</v>
      </c>
      <c r="H9" s="118">
        <f t="shared" si="1"/>
        <v>2594853.6898588277</v>
      </c>
      <c r="K9" s="70"/>
      <c r="L9" s="70"/>
      <c r="M9" s="70"/>
      <c r="N9" s="70"/>
      <c r="O9" s="51"/>
    </row>
    <row r="10" spans="1:15" x14ac:dyDescent="0.25">
      <c r="A10" s="134">
        <v>2</v>
      </c>
      <c r="B10" s="135" t="s">
        <v>18</v>
      </c>
      <c r="C10" s="5">
        <v>2018</v>
      </c>
      <c r="D10" s="81">
        <v>16269696000000</v>
      </c>
      <c r="E10" s="88">
        <v>1.0540375745E+16</v>
      </c>
      <c r="F10" s="74">
        <f>D10/E10</f>
        <v>1.5435593942386538E-3</v>
      </c>
      <c r="G10" s="81">
        <v>4300</v>
      </c>
      <c r="H10" s="118">
        <f t="shared" si="1"/>
        <v>2785769.0582233374</v>
      </c>
      <c r="J10" s="49"/>
      <c r="K10" s="68"/>
      <c r="L10" s="69"/>
      <c r="M10" s="69"/>
      <c r="N10" s="69"/>
      <c r="O10" s="51"/>
    </row>
    <row r="11" spans="1:15" x14ac:dyDescent="0.25">
      <c r="A11" s="134"/>
      <c r="B11" s="135"/>
      <c r="C11" s="5">
        <v>2019</v>
      </c>
      <c r="D11" s="81">
        <v>18422826000000</v>
      </c>
      <c r="E11" s="81">
        <v>1.119036325E+16</v>
      </c>
      <c r="F11" s="74">
        <f t="shared" ref="F11:F13" si="2">D11/E11</f>
        <v>1.6463117048501532E-3</v>
      </c>
      <c r="G11" s="88">
        <v>2660</v>
      </c>
      <c r="H11" s="118">
        <f t="shared" si="1"/>
        <v>1615732.9090010403</v>
      </c>
      <c r="K11" s="72"/>
      <c r="L11" s="72"/>
      <c r="M11" s="72"/>
      <c r="N11" s="72"/>
      <c r="O11" s="51"/>
    </row>
    <row r="12" spans="1:15" x14ac:dyDescent="0.25">
      <c r="A12" s="134"/>
      <c r="B12" s="135"/>
      <c r="C12" s="5">
        <v>2020</v>
      </c>
      <c r="D12" s="81">
        <v>16939196000000</v>
      </c>
      <c r="E12" s="88">
        <v>1.118406125E+16</v>
      </c>
      <c r="F12" s="74">
        <f t="shared" si="2"/>
        <v>1.5145836222955234E-3</v>
      </c>
      <c r="G12" s="81">
        <v>2810</v>
      </c>
      <c r="H12" s="118">
        <f t="shared" si="1"/>
        <v>1855295.3819354828</v>
      </c>
      <c r="J12" s="63"/>
      <c r="K12" s="73" t="s">
        <v>118</v>
      </c>
      <c r="L12" s="72"/>
      <c r="M12" s="72"/>
      <c r="N12" s="72"/>
      <c r="O12" s="51"/>
    </row>
    <row r="13" spans="1:15" x14ac:dyDescent="0.25">
      <c r="A13" s="134"/>
      <c r="B13" s="135"/>
      <c r="C13" s="5">
        <v>2021</v>
      </c>
      <c r="D13" s="81">
        <v>24253724000000</v>
      </c>
      <c r="E13" s="81">
        <v>1.148720935E+16</v>
      </c>
      <c r="F13" s="74">
        <f t="shared" si="2"/>
        <v>2.1113678057934934E-3</v>
      </c>
      <c r="G13" s="88">
        <v>2710</v>
      </c>
      <c r="H13" s="118">
        <f t="shared" si="1"/>
        <v>1283528.1434925208</v>
      </c>
      <c r="K13" s="72"/>
      <c r="L13" s="72"/>
      <c r="M13" s="72"/>
      <c r="N13" s="72"/>
      <c r="O13" s="51"/>
    </row>
    <row r="14" spans="1:15" x14ac:dyDescent="0.25">
      <c r="A14" s="134">
        <v>3</v>
      </c>
      <c r="B14" s="135" t="s">
        <v>28</v>
      </c>
      <c r="C14" s="5">
        <v>2018</v>
      </c>
      <c r="D14" s="81">
        <v>1499695435336000</v>
      </c>
      <c r="E14" s="81">
        <v>3370734900000</v>
      </c>
      <c r="F14" s="74">
        <f>D14/E14</f>
        <v>444.91645882208059</v>
      </c>
      <c r="G14" s="81">
        <v>1840</v>
      </c>
      <c r="H14" s="118">
        <f>G14/F14</f>
        <v>4.1356078506769851</v>
      </c>
      <c r="K14" s="72"/>
      <c r="L14" s="72"/>
      <c r="M14" s="72"/>
      <c r="N14" s="72"/>
      <c r="O14" s="51"/>
    </row>
    <row r="15" spans="1:15" x14ac:dyDescent="0.25">
      <c r="A15" s="134"/>
      <c r="B15" s="135"/>
      <c r="C15" s="5">
        <v>2019</v>
      </c>
      <c r="D15" s="81">
        <v>2014185087629000</v>
      </c>
      <c r="E15" s="81">
        <v>3370734900000</v>
      </c>
      <c r="F15" s="74">
        <f>D15/E15</f>
        <v>597.55072629087499</v>
      </c>
      <c r="G15" s="81">
        <v>1750</v>
      </c>
      <c r="H15" s="118">
        <f>G15/F15</f>
        <v>2.9286216600599313</v>
      </c>
    </row>
    <row r="16" spans="1:15" x14ac:dyDescent="0.25">
      <c r="A16" s="134"/>
      <c r="B16" s="135"/>
      <c r="C16" s="5">
        <v>2020</v>
      </c>
      <c r="D16" s="81">
        <v>3453893913635000</v>
      </c>
      <c r="E16" s="81">
        <v>3960361250000</v>
      </c>
      <c r="F16" s="74">
        <f>D16/E16</f>
        <v>872.1158741857198</v>
      </c>
      <c r="G16" s="81">
        <v>2980</v>
      </c>
      <c r="H16" s="118">
        <f>G16/F16</f>
        <v>3.4169771336662995</v>
      </c>
    </row>
    <row r="17" spans="1:8" x14ac:dyDescent="0.25">
      <c r="A17" s="134"/>
      <c r="B17" s="135"/>
      <c r="C17" s="5">
        <v>2021</v>
      </c>
      <c r="D17" s="81">
        <v>3670508924274000</v>
      </c>
      <c r="E17" s="81">
        <v>3960361250000</v>
      </c>
      <c r="F17" s="74">
        <f>D17/E17</f>
        <v>926.8116448402277</v>
      </c>
      <c r="G17" s="81">
        <v>3220</v>
      </c>
      <c r="H17" s="118">
        <f>G17/F17</f>
        <v>3.4742765889126188</v>
      </c>
    </row>
    <row r="18" spans="1:8" x14ac:dyDescent="0.25">
      <c r="A18" s="134">
        <v>4</v>
      </c>
      <c r="B18" s="135" t="s">
        <v>30</v>
      </c>
      <c r="C18" s="5">
        <v>2018</v>
      </c>
      <c r="D18" s="81">
        <v>6521881000000</v>
      </c>
      <c r="E18" s="81">
        <v>7447753454000000</v>
      </c>
      <c r="F18" s="74">
        <f>D18/E18</f>
        <v>8.756843308900435E-4</v>
      </c>
      <c r="G18" s="88">
        <v>755</v>
      </c>
      <c r="H18" s="118">
        <f>G18/F18</f>
        <v>862182.83617410366</v>
      </c>
    </row>
    <row r="19" spans="1:8" x14ac:dyDescent="0.25">
      <c r="A19" s="134"/>
      <c r="B19" s="135"/>
      <c r="C19" s="5">
        <v>2019</v>
      </c>
      <c r="D19" s="81">
        <v>5258405000000</v>
      </c>
      <c r="E19" s="88">
        <v>7447753454000000</v>
      </c>
      <c r="F19" s="74">
        <f t="shared" ref="F19:F21" si="3">D19/E19</f>
        <v>7.0603908043919523E-4</v>
      </c>
      <c r="G19" s="81">
        <v>825</v>
      </c>
      <c r="H19" s="118">
        <f t="shared" ref="H19:H21" si="4">G19/F19</f>
        <v>1168490.5593140887</v>
      </c>
    </row>
    <row r="20" spans="1:8" x14ac:dyDescent="0.25">
      <c r="A20" s="134"/>
      <c r="B20" s="135"/>
      <c r="C20" s="5">
        <v>2020</v>
      </c>
      <c r="D20" s="81">
        <v>4940136000000</v>
      </c>
      <c r="E20" s="81">
        <v>7447753454000000</v>
      </c>
      <c r="F20" s="74">
        <f t="shared" si="3"/>
        <v>6.6330552300261473E-4</v>
      </c>
      <c r="G20" s="88">
        <v>1485</v>
      </c>
      <c r="H20" s="118">
        <f t="shared" si="4"/>
        <v>2238787.3287678719</v>
      </c>
    </row>
    <row r="21" spans="1:8" x14ac:dyDescent="0.25">
      <c r="A21" s="134"/>
      <c r="B21" s="135"/>
      <c r="C21" s="5">
        <v>2021</v>
      </c>
      <c r="D21" s="81">
        <v>6308420000000</v>
      </c>
      <c r="E21" s="88">
        <v>7447753454000000</v>
      </c>
      <c r="F21" s="74">
        <f t="shared" si="3"/>
        <v>8.4702320491179893E-4</v>
      </c>
      <c r="G21" s="81">
        <v>1455</v>
      </c>
      <c r="H21" s="118">
        <f t="shared" si="4"/>
        <v>1717780.5655885309</v>
      </c>
    </row>
    <row r="22" spans="1:8" x14ac:dyDescent="0.25">
      <c r="A22" s="134">
        <v>5</v>
      </c>
      <c r="B22" s="135" t="s">
        <v>42</v>
      </c>
      <c r="C22" s="5">
        <v>2018</v>
      </c>
      <c r="D22" s="81">
        <v>115547588191000</v>
      </c>
      <c r="E22" s="81">
        <v>1497576771000</v>
      </c>
      <c r="F22" s="74">
        <f>D22/E22</f>
        <v>77.156370497015402</v>
      </c>
      <c r="G22" s="88">
        <v>3000</v>
      </c>
      <c r="H22" s="118">
        <f>G22/F22</f>
        <v>38.882077794419416</v>
      </c>
    </row>
    <row r="23" spans="1:8" x14ac:dyDescent="0.25">
      <c r="A23" s="134"/>
      <c r="B23" s="135"/>
      <c r="C23" s="5">
        <v>2019</v>
      </c>
      <c r="D23" s="81">
        <v>123772419759000</v>
      </c>
      <c r="E23" s="88">
        <v>1497576771000</v>
      </c>
      <c r="F23" s="74">
        <f t="shared" ref="F23:F25" si="5">D23/E23</f>
        <v>82.648463942420491</v>
      </c>
      <c r="G23" s="81">
        <v>2950</v>
      </c>
      <c r="H23" s="118">
        <f t="shared" ref="H23:H25" si="6">G23/F23</f>
        <v>35.693343339752872</v>
      </c>
    </row>
    <row r="24" spans="1:8" x14ac:dyDescent="0.25">
      <c r="A24" s="134"/>
      <c r="B24" s="135"/>
      <c r="C24" s="5">
        <v>2020</v>
      </c>
      <c r="D24" s="81">
        <v>604315136804000</v>
      </c>
      <c r="E24" s="81">
        <v>1497576771000</v>
      </c>
      <c r="F24" s="74">
        <f t="shared" si="5"/>
        <v>403.52865275846347</v>
      </c>
      <c r="G24" s="88">
        <v>2560</v>
      </c>
      <c r="H24" s="118">
        <f t="shared" si="6"/>
        <v>6.3440352562332576</v>
      </c>
    </row>
    <row r="25" spans="1:8" x14ac:dyDescent="0.25">
      <c r="A25" s="134"/>
      <c r="B25" s="135"/>
      <c r="C25" s="5">
        <v>2021</v>
      </c>
      <c r="D25" s="81">
        <v>534788739376000</v>
      </c>
      <c r="E25" s="81">
        <v>1497576771000</v>
      </c>
      <c r="F25" s="74">
        <f t="shared" si="5"/>
        <v>357.10272069651381</v>
      </c>
      <c r="G25" s="81">
        <v>1990</v>
      </c>
      <c r="H25" s="118">
        <f t="shared" si="6"/>
        <v>5.5726262631620083</v>
      </c>
    </row>
    <row r="26" spans="1:8" x14ac:dyDescent="0.25">
      <c r="A26" s="134">
        <v>6</v>
      </c>
      <c r="B26" s="135" t="s">
        <v>43</v>
      </c>
      <c r="C26" s="5">
        <v>2018</v>
      </c>
      <c r="D26" s="81">
        <v>3300200000000</v>
      </c>
      <c r="E26" s="81">
        <v>7298500000000000</v>
      </c>
      <c r="F26" s="74">
        <f>D26/E26</f>
        <v>4.5217510447352198E-4</v>
      </c>
      <c r="G26" s="88">
        <v>344</v>
      </c>
      <c r="H26" s="118">
        <f>G26/F26</f>
        <v>760767.22622871341</v>
      </c>
    </row>
    <row r="27" spans="1:8" x14ac:dyDescent="0.25">
      <c r="A27" s="134"/>
      <c r="B27" s="135"/>
      <c r="C27" s="5">
        <v>2019</v>
      </c>
      <c r="D27" s="81">
        <v>3576698000000</v>
      </c>
      <c r="E27" s="88">
        <v>7298500000000000</v>
      </c>
      <c r="F27" s="74">
        <f t="shared" ref="F27:F29" si="7">D27/E27</f>
        <v>4.9005932725902581E-4</v>
      </c>
      <c r="G27" s="81">
        <v>306</v>
      </c>
      <c r="H27" s="118">
        <f t="shared" ref="H27:H29" si="8">G27/F27</f>
        <v>624414.19432113087</v>
      </c>
    </row>
    <row r="28" spans="1:8" x14ac:dyDescent="0.25">
      <c r="A28" s="134"/>
      <c r="B28" s="135"/>
      <c r="C28" s="5">
        <v>2020</v>
      </c>
      <c r="D28" s="81">
        <v>3740946000000</v>
      </c>
      <c r="E28" s="81">
        <v>7298500000000000</v>
      </c>
      <c r="F28" s="74">
        <f t="shared" si="7"/>
        <v>5.1256367746797284E-4</v>
      </c>
      <c r="G28" s="88">
        <v>352</v>
      </c>
      <c r="H28" s="118">
        <f t="shared" si="8"/>
        <v>686743.94123839273</v>
      </c>
    </row>
    <row r="29" spans="1:8" x14ac:dyDescent="0.25">
      <c r="A29" s="134"/>
      <c r="B29" s="135"/>
      <c r="C29" s="5">
        <v>2021</v>
      </c>
      <c r="D29" s="81">
        <v>3778134000000</v>
      </c>
      <c r="E29" s="81">
        <v>7298500000000000</v>
      </c>
      <c r="F29" s="74">
        <f t="shared" si="7"/>
        <v>5.1765897102144277E-4</v>
      </c>
      <c r="G29" s="81">
        <v>276</v>
      </c>
      <c r="H29" s="118">
        <f t="shared" si="8"/>
        <v>533169.54877725348</v>
      </c>
    </row>
    <row r="30" spans="1:8" x14ac:dyDescent="0.25">
      <c r="A30" s="134">
        <v>7</v>
      </c>
      <c r="B30" s="135" t="s">
        <v>44</v>
      </c>
      <c r="C30" s="5">
        <v>2018</v>
      </c>
      <c r="D30" s="81">
        <v>489534966943000</v>
      </c>
      <c r="E30" s="81">
        <v>3150000000000</v>
      </c>
      <c r="F30" s="74">
        <f>D30/E30</f>
        <v>155.40792601365078</v>
      </c>
      <c r="G30" s="88">
        <v>160</v>
      </c>
      <c r="H30" s="118">
        <f>G30/F30</f>
        <v>1.0295485185610538</v>
      </c>
    </row>
    <row r="31" spans="1:8" x14ac:dyDescent="0.25">
      <c r="A31" s="134"/>
      <c r="B31" s="135"/>
      <c r="C31" s="5">
        <v>2019</v>
      </c>
      <c r="D31" s="81">
        <v>584445919301000</v>
      </c>
      <c r="E31" s="88">
        <v>3150000000000</v>
      </c>
      <c r="F31" s="74">
        <f t="shared" ref="F31:F33" si="9">D31/E31</f>
        <v>185.53838707968254</v>
      </c>
      <c r="G31" s="81">
        <v>123</v>
      </c>
      <c r="H31" s="118">
        <f t="shared" ref="H31:H37" si="10">G31/F31</f>
        <v>0.66293558942697728</v>
      </c>
    </row>
    <row r="32" spans="1:8" x14ac:dyDescent="0.25">
      <c r="A32" s="134"/>
      <c r="B32" s="135"/>
      <c r="C32" s="5">
        <v>2020</v>
      </c>
      <c r="D32" s="81">
        <v>564557831801000</v>
      </c>
      <c r="E32" s="81">
        <v>3150000000000</v>
      </c>
      <c r="F32" s="74">
        <f t="shared" si="9"/>
        <v>179.22470850825397</v>
      </c>
      <c r="G32" s="88">
        <v>116</v>
      </c>
      <c r="H32" s="118">
        <f t="shared" si="10"/>
        <v>0.64723218670855176</v>
      </c>
    </row>
    <row r="33" spans="1:8" x14ac:dyDescent="0.25">
      <c r="A33" s="134"/>
      <c r="B33" s="135"/>
      <c r="C33" s="5">
        <v>2021</v>
      </c>
      <c r="D33" s="81">
        <v>817847583715000</v>
      </c>
      <c r="E33" s="88">
        <v>3150000000000</v>
      </c>
      <c r="F33" s="74">
        <f t="shared" si="9"/>
        <v>259.63415356031749</v>
      </c>
      <c r="G33" s="81">
        <v>202</v>
      </c>
      <c r="H33" s="118">
        <f t="shared" si="10"/>
        <v>0.77801782712331768</v>
      </c>
    </row>
    <row r="34" spans="1:8" x14ac:dyDescent="0.25">
      <c r="A34" s="134">
        <v>8</v>
      </c>
      <c r="B34" s="135" t="s">
        <v>47</v>
      </c>
      <c r="C34" s="5">
        <v>2018</v>
      </c>
      <c r="D34" s="81">
        <v>588138076698000</v>
      </c>
      <c r="E34" s="81">
        <v>5050000000000</v>
      </c>
      <c r="F34" s="74">
        <f>D34/E34</f>
        <v>116.46298548475248</v>
      </c>
      <c r="G34" s="81">
        <v>1500</v>
      </c>
      <c r="H34" s="118">
        <f t="shared" si="10"/>
        <v>12.879628611241316</v>
      </c>
    </row>
    <row r="35" spans="1:8" x14ac:dyDescent="0.25">
      <c r="A35" s="134"/>
      <c r="B35" s="135"/>
      <c r="C35" s="5">
        <v>2019</v>
      </c>
      <c r="D35" s="81">
        <v>780957987674000</v>
      </c>
      <c r="E35" s="88">
        <v>5050000000000</v>
      </c>
      <c r="F35" s="74">
        <f t="shared" ref="F35:F37" si="11">D35/E35</f>
        <v>154.6451460740594</v>
      </c>
      <c r="G35" s="81">
        <v>190</v>
      </c>
      <c r="H35" s="118">
        <f t="shared" si="10"/>
        <v>1.228619228106967</v>
      </c>
    </row>
    <row r="36" spans="1:8" x14ac:dyDescent="0.25">
      <c r="A36" s="134"/>
      <c r="B36" s="135"/>
      <c r="C36" s="5">
        <v>2020</v>
      </c>
      <c r="D36" s="81">
        <v>809762401046000</v>
      </c>
      <c r="E36" s="81">
        <v>25250000000000</v>
      </c>
      <c r="F36" s="74">
        <f t="shared" si="11"/>
        <v>32.069798061227722</v>
      </c>
      <c r="G36" s="88">
        <v>394</v>
      </c>
      <c r="H36" s="118">
        <f t="shared" si="10"/>
        <v>12.285702555649848</v>
      </c>
    </row>
    <row r="37" spans="1:8" x14ac:dyDescent="0.25">
      <c r="A37" s="134"/>
      <c r="B37" s="135"/>
      <c r="C37" s="5">
        <v>2021</v>
      </c>
      <c r="D37" s="81">
        <v>887270775052000</v>
      </c>
      <c r="E37" s="88">
        <v>25250000000000</v>
      </c>
      <c r="F37" s="74">
        <f t="shared" si="11"/>
        <v>35.139436635722774</v>
      </c>
      <c r="G37" s="81">
        <v>105</v>
      </c>
      <c r="H37" s="118">
        <f t="shared" si="10"/>
        <v>2.9880957138981827</v>
      </c>
    </row>
    <row r="38" spans="1:8" x14ac:dyDescent="0.25">
      <c r="A38" s="134">
        <v>9</v>
      </c>
      <c r="B38" s="135" t="s">
        <v>52</v>
      </c>
      <c r="C38" s="5">
        <v>2018</v>
      </c>
      <c r="D38" s="81">
        <v>1076823323898</v>
      </c>
      <c r="E38" s="81">
        <v>5638246600000</v>
      </c>
      <c r="F38" s="74">
        <f>D38/E38</f>
        <v>0.19098549607567714</v>
      </c>
      <c r="G38" s="81">
        <v>306</v>
      </c>
      <c r="H38" s="118">
        <f>G38/F38</f>
        <v>1602.2159079490984</v>
      </c>
    </row>
    <row r="39" spans="1:8" x14ac:dyDescent="0.25">
      <c r="A39" s="134"/>
      <c r="B39" s="135"/>
      <c r="C39" s="5">
        <v>2019</v>
      </c>
      <c r="D39" s="81">
        <v>975428920721000</v>
      </c>
      <c r="E39" s="81">
        <v>5638246600000</v>
      </c>
      <c r="F39" s="74">
        <f>D39/E39</f>
        <v>173.0021742434962</v>
      </c>
      <c r="G39" s="81">
        <v>142</v>
      </c>
      <c r="H39" s="118">
        <f>G39/F39</f>
        <v>0.82079893285120553</v>
      </c>
    </row>
    <row r="40" spans="1:8" x14ac:dyDescent="0.25">
      <c r="A40" s="134"/>
      <c r="B40" s="135"/>
      <c r="C40" s="5">
        <v>2020</v>
      </c>
      <c r="D40" s="81">
        <v>698850377005000</v>
      </c>
      <c r="E40" s="81">
        <v>5638246600000</v>
      </c>
      <c r="F40" s="74">
        <f t="shared" ref="F40:F41" si="12">D40/E40</f>
        <v>123.94817513036766</v>
      </c>
      <c r="G40" s="81">
        <v>178</v>
      </c>
      <c r="H40" s="118">
        <f t="shared" ref="H40:H49" si="13">G40/F40</f>
        <v>1.4360840715305496</v>
      </c>
    </row>
    <row r="41" spans="1:8" x14ac:dyDescent="0.25">
      <c r="A41" s="134"/>
      <c r="B41" s="135"/>
      <c r="C41" s="5">
        <v>2021</v>
      </c>
      <c r="D41" s="81">
        <v>359033403446000</v>
      </c>
      <c r="E41" s="81">
        <v>5638246600000</v>
      </c>
      <c r="F41" s="74">
        <f t="shared" si="12"/>
        <v>63.678201561102348</v>
      </c>
      <c r="G41" s="81">
        <v>122</v>
      </c>
      <c r="H41" s="118">
        <f t="shared" si="13"/>
        <v>1.9158832537526211</v>
      </c>
    </row>
    <row r="42" spans="1:8" x14ac:dyDescent="0.25">
      <c r="A42" s="134">
        <v>10</v>
      </c>
      <c r="B42" s="135" t="s">
        <v>54</v>
      </c>
      <c r="C42" s="5">
        <v>2018</v>
      </c>
      <c r="D42" s="81">
        <v>323237568459000</v>
      </c>
      <c r="E42" s="81">
        <v>1465783780000</v>
      </c>
      <c r="F42" s="74">
        <f>D42/E42</f>
        <v>220.52199844850242</v>
      </c>
      <c r="G42" s="88">
        <v>7750</v>
      </c>
      <c r="H42" s="118">
        <f t="shared" si="13"/>
        <v>35.143886118054681</v>
      </c>
    </row>
    <row r="43" spans="1:8" x14ac:dyDescent="0.25">
      <c r="A43" s="134"/>
      <c r="B43" s="135"/>
      <c r="C43" s="5">
        <v>2019</v>
      </c>
      <c r="D43" s="81">
        <v>339672393223000</v>
      </c>
      <c r="E43" s="81">
        <v>1475362946000</v>
      </c>
      <c r="F43" s="74">
        <f t="shared" ref="F43:F45" si="14">D43/E43</f>
        <v>230.22971679200623</v>
      </c>
      <c r="G43" s="81">
        <v>326</v>
      </c>
      <c r="H43" s="118">
        <f t="shared" si="13"/>
        <v>1.415977070824938</v>
      </c>
    </row>
    <row r="44" spans="1:8" x14ac:dyDescent="0.25">
      <c r="A44" s="134"/>
      <c r="B44" s="135"/>
      <c r="C44" s="5">
        <v>2020</v>
      </c>
      <c r="D44" s="81">
        <v>352947426518000</v>
      </c>
      <c r="E44" s="81">
        <v>1475363179000</v>
      </c>
      <c r="F44" s="74">
        <f t="shared" si="14"/>
        <v>239.22748753783287</v>
      </c>
      <c r="G44" s="88">
        <v>1320</v>
      </c>
      <c r="H44" s="118">
        <f t="shared" si="13"/>
        <v>5.5177605783752055</v>
      </c>
    </row>
    <row r="45" spans="1:8" x14ac:dyDescent="0.25">
      <c r="A45" s="134"/>
      <c r="B45" s="135"/>
      <c r="C45" s="5">
        <v>2021</v>
      </c>
      <c r="D45" s="81">
        <v>307404859003000</v>
      </c>
      <c r="E45" s="81">
        <v>1475363179000</v>
      </c>
      <c r="F45" s="74">
        <f t="shared" si="14"/>
        <v>208.35877116803115</v>
      </c>
      <c r="G45" s="81">
        <v>458</v>
      </c>
      <c r="H45" s="118">
        <f t="shared" si="13"/>
        <v>2.1981316045996713</v>
      </c>
    </row>
    <row r="46" spans="1:8" x14ac:dyDescent="0.25">
      <c r="A46" s="134">
        <v>11</v>
      </c>
      <c r="B46" s="135" t="s">
        <v>55</v>
      </c>
      <c r="C46" s="5">
        <v>2018</v>
      </c>
      <c r="D46" s="81">
        <v>405956960152000</v>
      </c>
      <c r="E46" s="81">
        <v>770000000000</v>
      </c>
      <c r="F46" s="74">
        <f>D46/E46</f>
        <v>527.21683136623381</v>
      </c>
      <c r="G46" s="88">
        <v>260</v>
      </c>
      <c r="H46" s="118">
        <f t="shared" si="13"/>
        <v>0.49315572745701985</v>
      </c>
    </row>
    <row r="47" spans="1:8" x14ac:dyDescent="0.25">
      <c r="A47" s="134"/>
      <c r="B47" s="135"/>
      <c r="C47" s="5">
        <v>2019</v>
      </c>
      <c r="D47" s="81">
        <v>433002009239000</v>
      </c>
      <c r="E47" s="88">
        <v>770000000000</v>
      </c>
      <c r="F47" s="74">
        <f t="shared" ref="F47:F49" si="15">D47/E47</f>
        <v>562.34027173896106</v>
      </c>
      <c r="G47" s="81">
        <v>248</v>
      </c>
      <c r="H47" s="118">
        <f t="shared" si="13"/>
        <v>0.44101411985503658</v>
      </c>
    </row>
    <row r="48" spans="1:8" x14ac:dyDescent="0.25">
      <c r="A48" s="134"/>
      <c r="B48" s="135"/>
      <c r="C48" s="5">
        <v>2020</v>
      </c>
      <c r="D48" s="81">
        <v>456448592739000</v>
      </c>
      <c r="E48" s="81">
        <v>770000000000</v>
      </c>
      <c r="F48" s="74">
        <f t="shared" si="15"/>
        <v>592.79038018051949</v>
      </c>
      <c r="G48" s="88">
        <v>274</v>
      </c>
      <c r="H48" s="118">
        <f t="shared" si="13"/>
        <v>0.46222072618074561</v>
      </c>
    </row>
    <row r="49" spans="1:8" x14ac:dyDescent="0.25">
      <c r="A49" s="134"/>
      <c r="B49" s="135"/>
      <c r="C49" s="5">
        <v>2021</v>
      </c>
      <c r="D49" s="81">
        <v>484312312632000</v>
      </c>
      <c r="E49" s="88">
        <v>770000000000</v>
      </c>
      <c r="F49" s="74">
        <f t="shared" si="15"/>
        <v>628.97702939220778</v>
      </c>
      <c r="G49" s="81">
        <v>206</v>
      </c>
      <c r="H49" s="118">
        <f t="shared" si="13"/>
        <v>0.32751593519887623</v>
      </c>
    </row>
    <row r="50" spans="1:8" x14ac:dyDescent="0.25">
      <c r="A50" s="134">
        <v>12</v>
      </c>
      <c r="B50" s="135" t="s">
        <v>57</v>
      </c>
      <c r="C50" s="5">
        <v>2018</v>
      </c>
      <c r="D50" s="81">
        <v>190878274768</v>
      </c>
      <c r="E50" s="81">
        <v>1400000000</v>
      </c>
      <c r="F50" s="74">
        <f>D50/E50</f>
        <v>136.34162483428571</v>
      </c>
      <c r="G50" s="81">
        <v>2400</v>
      </c>
      <c r="H50" s="118">
        <f>G50/F50</f>
        <v>17.602841413376453</v>
      </c>
    </row>
    <row r="51" spans="1:8" x14ac:dyDescent="0.25">
      <c r="A51" s="134"/>
      <c r="B51" s="135"/>
      <c r="C51" s="5">
        <v>2019</v>
      </c>
      <c r="D51" s="81">
        <v>193376320522</v>
      </c>
      <c r="E51" s="81">
        <v>1400000000</v>
      </c>
      <c r="F51" s="74">
        <f t="shared" ref="F51:F53" si="16">D51/E51</f>
        <v>138.12594322999999</v>
      </c>
      <c r="G51" s="81">
        <v>172</v>
      </c>
      <c r="H51" s="118">
        <f t="shared" ref="H51:H54" si="17">G51/F51</f>
        <v>1.2452403652628437</v>
      </c>
    </row>
    <row r="52" spans="1:8" x14ac:dyDescent="0.25">
      <c r="A52" s="134"/>
      <c r="B52" s="135"/>
      <c r="C52" s="5">
        <v>2020</v>
      </c>
      <c r="D52" s="81">
        <v>87375089069</v>
      </c>
      <c r="E52" s="81">
        <v>1400000000</v>
      </c>
      <c r="F52" s="74">
        <f t="shared" si="16"/>
        <v>62.410777906428571</v>
      </c>
      <c r="G52" s="81">
        <v>150</v>
      </c>
      <c r="H52" s="118">
        <f t="shared" si="17"/>
        <v>2.4034310263668317</v>
      </c>
    </row>
    <row r="53" spans="1:8" x14ac:dyDescent="0.25">
      <c r="A53" s="134"/>
      <c r="B53" s="135"/>
      <c r="C53" s="5">
        <v>2021</v>
      </c>
      <c r="D53" s="81">
        <v>-78014262859</v>
      </c>
      <c r="E53" s="81">
        <v>1400000000</v>
      </c>
      <c r="F53" s="74">
        <f t="shared" si="16"/>
        <v>-55.724473470714287</v>
      </c>
      <c r="G53" s="81">
        <v>71</v>
      </c>
      <c r="H53" s="118">
        <f t="shared" si="17"/>
        <v>-1.2741259912902307</v>
      </c>
    </row>
    <row r="54" spans="1:8" x14ac:dyDescent="0.25">
      <c r="A54" s="134">
        <v>13</v>
      </c>
      <c r="B54" s="135" t="s">
        <v>58</v>
      </c>
      <c r="C54" s="5">
        <v>2018</v>
      </c>
      <c r="D54" s="81">
        <v>327614020993000</v>
      </c>
      <c r="E54" s="81">
        <v>1230839821000</v>
      </c>
      <c r="F54" s="74">
        <f>D54/E54</f>
        <v>266.17112592833473</v>
      </c>
      <c r="G54" s="81">
        <v>119</v>
      </c>
      <c r="H54" s="118">
        <f t="shared" si="17"/>
        <v>0.4470808003120525</v>
      </c>
    </row>
    <row r="55" spans="1:8" x14ac:dyDescent="0.25">
      <c r="A55" s="134"/>
      <c r="B55" s="135"/>
      <c r="C55" s="5">
        <v>2019</v>
      </c>
      <c r="D55" s="81">
        <v>297224180966000</v>
      </c>
      <c r="E55" s="81">
        <v>1230839821000</v>
      </c>
      <c r="F55" s="74">
        <f>D55/E55</f>
        <v>241.48079700941037</v>
      </c>
      <c r="G55" s="81">
        <v>70</v>
      </c>
      <c r="H55" s="118">
        <f>G55/F55</f>
        <v>0.28987812226440574</v>
      </c>
    </row>
    <row r="56" spans="1:8" x14ac:dyDescent="0.25">
      <c r="A56" s="134"/>
      <c r="B56" s="135"/>
      <c r="C56" s="5">
        <v>2020</v>
      </c>
      <c r="D56" s="81">
        <v>229653134909000</v>
      </c>
      <c r="E56" s="81">
        <v>1230839821000</v>
      </c>
      <c r="F56" s="74">
        <f t="shared" ref="F56:F57" si="18">D56/E56</f>
        <v>186.58247075758203</v>
      </c>
      <c r="G56" s="81">
        <v>55</v>
      </c>
      <c r="H56" s="118">
        <f t="shared" ref="H56:H57" si="19">G56/F56</f>
        <v>0.29477581563092792</v>
      </c>
    </row>
    <row r="57" spans="1:8" x14ac:dyDescent="0.25">
      <c r="A57" s="134"/>
      <c r="B57" s="135"/>
      <c r="C57" s="5">
        <v>2021</v>
      </c>
      <c r="D57" s="81">
        <v>204551244355000</v>
      </c>
      <c r="E57" s="81">
        <v>1230839821000</v>
      </c>
      <c r="F57" s="74">
        <f t="shared" si="18"/>
        <v>166.18835437807954</v>
      </c>
      <c r="G57" s="81">
        <v>50</v>
      </c>
      <c r="H57" s="118">
        <f t="shared" si="19"/>
        <v>0.30086344008347116</v>
      </c>
    </row>
  </sheetData>
  <mergeCells count="26">
    <mergeCell ref="A54:A57"/>
    <mergeCell ref="B54:B57"/>
    <mergeCell ref="A42:A45"/>
    <mergeCell ref="B42:B45"/>
    <mergeCell ref="A46:A49"/>
    <mergeCell ref="B46:B49"/>
    <mergeCell ref="A50:A53"/>
    <mergeCell ref="B50:B53"/>
    <mergeCell ref="A30:A33"/>
    <mergeCell ref="B30:B33"/>
    <mergeCell ref="A34:A37"/>
    <mergeCell ref="B34:B37"/>
    <mergeCell ref="A38:A41"/>
    <mergeCell ref="B38:B41"/>
    <mergeCell ref="A18:A21"/>
    <mergeCell ref="B18:B21"/>
    <mergeCell ref="A22:A25"/>
    <mergeCell ref="B22:B25"/>
    <mergeCell ref="A26:A29"/>
    <mergeCell ref="B26:B29"/>
    <mergeCell ref="A6:A9"/>
    <mergeCell ref="B6:B9"/>
    <mergeCell ref="A10:A13"/>
    <mergeCell ref="B10:B13"/>
    <mergeCell ref="A14:A17"/>
    <mergeCell ref="B14:B17"/>
  </mergeCells>
  <pageMargins left="0.7" right="0.7" top="0.75" bottom="0.75" header="0.3" footer="0.3"/>
  <pageSetup orientation="portrait" r:id="rId1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O57"/>
  <sheetViews>
    <sheetView topLeftCell="B3" workbookViewId="0">
      <selection activeCell="E9" sqref="E9"/>
    </sheetView>
  </sheetViews>
  <sheetFormatPr defaultRowHeight="15" x14ac:dyDescent="0.25"/>
  <cols>
    <col min="1" max="1" width="5.85546875" style="1" customWidth="1"/>
    <col min="2" max="3" width="12.7109375" style="1" customWidth="1"/>
    <col min="4" max="4" width="31.42578125" customWidth="1"/>
    <col min="5" max="7" width="31.42578125" style="76" customWidth="1"/>
    <col min="8" max="8" width="36.42578125" style="114" customWidth="1"/>
    <col min="9" max="9" width="12" bestFit="1" customWidth="1"/>
    <col min="10" max="10" width="17.85546875" customWidth="1"/>
  </cols>
  <sheetData>
    <row r="2" spans="1:15" x14ac:dyDescent="0.25">
      <c r="A2" s="35" t="s">
        <v>137</v>
      </c>
      <c r="B2" s="36"/>
      <c r="C2" s="36"/>
      <c r="F2" s="75"/>
      <c r="G2" s="75"/>
    </row>
    <row r="5" spans="1:15" s="45" customFormat="1" ht="32.25" customHeight="1" x14ac:dyDescent="0.25">
      <c r="A5" s="64" t="s">
        <v>0</v>
      </c>
      <c r="B5" s="64" t="s">
        <v>8</v>
      </c>
      <c r="C5" s="64" t="s">
        <v>70</v>
      </c>
      <c r="D5" s="64" t="s">
        <v>134</v>
      </c>
      <c r="E5" s="89" t="s">
        <v>107</v>
      </c>
      <c r="F5" s="89" t="s">
        <v>135</v>
      </c>
      <c r="G5" s="89" t="s">
        <v>136</v>
      </c>
      <c r="H5" s="117" t="s">
        <v>133</v>
      </c>
      <c r="K5" s="67" t="s">
        <v>117</v>
      </c>
      <c r="L5" s="68"/>
      <c r="M5" s="68"/>
      <c r="N5" s="68"/>
      <c r="O5" s="66"/>
    </row>
    <row r="6" spans="1:15" x14ac:dyDescent="0.25">
      <c r="A6" s="134">
        <v>1</v>
      </c>
      <c r="B6" s="135" t="s">
        <v>17</v>
      </c>
      <c r="C6" s="5">
        <v>2018</v>
      </c>
      <c r="D6" s="81">
        <v>765</v>
      </c>
      <c r="E6" s="81">
        <v>24030764725000</v>
      </c>
      <c r="F6" s="74">
        <v>13567160084000</v>
      </c>
      <c r="G6" s="84">
        <v>33306390807000</v>
      </c>
      <c r="H6" s="118">
        <f t="shared" ref="H6:H37" si="0">SUM(((D6*E6)+F6)/G6)</f>
        <v>552.35952407195327</v>
      </c>
      <c r="I6">
        <f>(D6*E6)</f>
        <v>1.8383535014625E+16</v>
      </c>
      <c r="J6">
        <f>(I6+F6)/G6</f>
        <v>552.35952407195327</v>
      </c>
      <c r="K6" s="70"/>
      <c r="L6" s="70"/>
      <c r="M6" s="70"/>
      <c r="N6" s="70"/>
      <c r="O6" s="51"/>
    </row>
    <row r="7" spans="1:15" x14ac:dyDescent="0.25">
      <c r="A7" s="134"/>
      <c r="B7" s="135"/>
      <c r="C7" s="5">
        <v>2019</v>
      </c>
      <c r="D7" s="81">
        <v>840</v>
      </c>
      <c r="E7" s="81">
        <v>24030764725000</v>
      </c>
      <c r="F7" s="74">
        <v>12061488555000</v>
      </c>
      <c r="G7" s="84">
        <v>30194907730000</v>
      </c>
      <c r="H7" s="118">
        <f t="shared" si="0"/>
        <v>668.91755517727495</v>
      </c>
      <c r="K7" s="119" t="s">
        <v>126</v>
      </c>
      <c r="L7" s="70"/>
      <c r="M7" s="70"/>
      <c r="N7" s="70"/>
      <c r="O7" s="51"/>
    </row>
    <row r="8" spans="1:15" x14ac:dyDescent="0.25">
      <c r="A8" s="134"/>
      <c r="B8" s="135"/>
      <c r="C8" s="5">
        <v>2020</v>
      </c>
      <c r="D8" s="81">
        <v>1935</v>
      </c>
      <c r="E8" s="81">
        <v>24030764725000</v>
      </c>
      <c r="F8" s="74">
        <v>12690063970000</v>
      </c>
      <c r="G8" s="84">
        <v>31729512995000</v>
      </c>
      <c r="H8" s="118">
        <f t="shared" si="0"/>
        <v>1465.8976900835032</v>
      </c>
      <c r="K8" s="70"/>
      <c r="L8" s="70"/>
      <c r="M8" s="70"/>
      <c r="N8" s="70"/>
      <c r="O8" s="51"/>
    </row>
    <row r="9" spans="1:15" x14ac:dyDescent="0.25">
      <c r="A9" s="134"/>
      <c r="B9" s="135"/>
      <c r="C9" s="5">
        <v>2021</v>
      </c>
      <c r="D9" s="81">
        <v>2250</v>
      </c>
      <c r="E9" s="81">
        <v>2.4030764725E+16</v>
      </c>
      <c r="F9" s="74">
        <v>12079056000000</v>
      </c>
      <c r="G9" s="84">
        <v>32916154000000</v>
      </c>
      <c r="H9" s="118">
        <f t="shared" si="0"/>
        <v>1642635.1848489349</v>
      </c>
      <c r="K9" s="70"/>
      <c r="L9" s="70"/>
      <c r="M9" s="70"/>
      <c r="N9" s="70"/>
      <c r="O9" s="51"/>
    </row>
    <row r="10" spans="1:15" x14ac:dyDescent="0.25">
      <c r="A10" s="134">
        <v>2</v>
      </c>
      <c r="B10" s="135" t="s">
        <v>18</v>
      </c>
      <c r="C10" s="5">
        <v>2018</v>
      </c>
      <c r="D10" s="81">
        <v>4300</v>
      </c>
      <c r="E10" s="88">
        <v>1.0540375745E+16</v>
      </c>
      <c r="F10" s="74">
        <v>7903237000000</v>
      </c>
      <c r="G10" s="85">
        <v>24172933000000</v>
      </c>
      <c r="H10" s="118">
        <f t="shared" si="0"/>
        <v>1874974.1128532891</v>
      </c>
      <c r="J10" s="49"/>
      <c r="K10" s="66"/>
      <c r="L10" s="51"/>
      <c r="M10" s="51"/>
      <c r="N10" s="51"/>
      <c r="O10" s="51"/>
    </row>
    <row r="11" spans="1:15" x14ac:dyDescent="0.25">
      <c r="A11" s="134"/>
      <c r="B11" s="135"/>
      <c r="C11" s="5">
        <v>2019</v>
      </c>
      <c r="D11" s="88">
        <v>2660</v>
      </c>
      <c r="E11" s="81">
        <v>1.119036325E+16</v>
      </c>
      <c r="F11" s="74">
        <v>7675226000000</v>
      </c>
      <c r="G11" s="86">
        <v>26098052000000</v>
      </c>
      <c r="H11" s="118">
        <f t="shared" si="0"/>
        <v>1140559.2233560574</v>
      </c>
      <c r="K11" s="51"/>
      <c r="L11" s="51"/>
      <c r="M11" s="51"/>
      <c r="N11" s="51"/>
      <c r="O11" s="51"/>
    </row>
    <row r="12" spans="1:15" x14ac:dyDescent="0.25">
      <c r="A12" s="134"/>
      <c r="B12" s="135"/>
      <c r="C12" s="5">
        <v>2020</v>
      </c>
      <c r="D12" s="81">
        <v>2810</v>
      </c>
      <c r="E12" s="88">
        <v>1.118406125E+16</v>
      </c>
      <c r="F12" s="74">
        <v>7117559000000</v>
      </c>
      <c r="G12" s="85">
        <v>24056755000000</v>
      </c>
      <c r="H12" s="118">
        <f t="shared" si="0"/>
        <v>1306378.1557429088</v>
      </c>
      <c r="J12" s="63"/>
      <c r="K12" s="120" t="s">
        <v>78</v>
      </c>
      <c r="L12" s="51"/>
      <c r="M12" s="51"/>
      <c r="N12" s="51"/>
      <c r="O12" s="51"/>
    </row>
    <row r="13" spans="1:15" x14ac:dyDescent="0.25">
      <c r="A13" s="134"/>
      <c r="B13" s="135"/>
      <c r="C13" s="5">
        <v>2021</v>
      </c>
      <c r="D13" s="88">
        <v>2710</v>
      </c>
      <c r="E13" s="81">
        <v>1.148720935E+16</v>
      </c>
      <c r="F13" s="74">
        <v>11869979000000</v>
      </c>
      <c r="G13" s="86">
        <v>36123703000000</v>
      </c>
      <c r="H13" s="118">
        <f t="shared" si="0"/>
        <v>861770.71072915755</v>
      </c>
      <c r="K13" s="51" t="s">
        <v>128</v>
      </c>
      <c r="L13" s="51" t="s">
        <v>127</v>
      </c>
      <c r="M13" s="51"/>
      <c r="N13" s="51"/>
      <c r="O13" s="51"/>
    </row>
    <row r="14" spans="1:15" x14ac:dyDescent="0.25">
      <c r="A14" s="134">
        <v>3</v>
      </c>
      <c r="B14" s="135" t="s">
        <v>28</v>
      </c>
      <c r="C14" s="5">
        <v>2018</v>
      </c>
      <c r="D14" s="81">
        <v>1840</v>
      </c>
      <c r="E14" s="81">
        <v>3370734900000</v>
      </c>
      <c r="F14" s="74">
        <v>1768872308186000</v>
      </c>
      <c r="G14" s="84">
        <v>3268567743522000</v>
      </c>
      <c r="H14" s="118">
        <f t="shared" si="0"/>
        <v>2.4386903223847312</v>
      </c>
      <c r="K14" s="51" t="s">
        <v>129</v>
      </c>
      <c r="L14" s="51" t="s">
        <v>132</v>
      </c>
      <c r="M14" s="51"/>
      <c r="N14" s="51"/>
      <c r="O14" s="51"/>
    </row>
    <row r="15" spans="1:15" x14ac:dyDescent="0.25">
      <c r="A15" s="134"/>
      <c r="B15" s="135"/>
      <c r="C15" s="5">
        <v>2019</v>
      </c>
      <c r="D15" s="81">
        <v>1750</v>
      </c>
      <c r="E15" s="81">
        <v>3370734900000</v>
      </c>
      <c r="F15" s="74">
        <v>1847122969502000</v>
      </c>
      <c r="G15" s="84">
        <v>3861308057131000</v>
      </c>
      <c r="H15" s="118">
        <f t="shared" si="0"/>
        <v>2.006032393659186</v>
      </c>
      <c r="K15" s="51" t="s">
        <v>130</v>
      </c>
      <c r="L15" s="51" t="s">
        <v>131</v>
      </c>
      <c r="M15" s="51"/>
      <c r="N15" s="51"/>
    </row>
    <row r="16" spans="1:15" x14ac:dyDescent="0.25">
      <c r="A16" s="134"/>
      <c r="B16" s="135"/>
      <c r="C16" s="5">
        <v>2020</v>
      </c>
      <c r="D16" s="81">
        <v>2980</v>
      </c>
      <c r="E16" s="81">
        <v>3960361250000</v>
      </c>
      <c r="F16" s="74">
        <v>680906529352000</v>
      </c>
      <c r="G16" s="84">
        <v>4134800442987000</v>
      </c>
      <c r="H16" s="118">
        <f t="shared" si="0"/>
        <v>3.0189565920947752</v>
      </c>
    </row>
    <row r="17" spans="1:8" x14ac:dyDescent="0.25">
      <c r="A17" s="134"/>
      <c r="B17" s="135"/>
      <c r="C17" s="5">
        <v>2021</v>
      </c>
      <c r="D17" s="81">
        <v>3220</v>
      </c>
      <c r="E17" s="81">
        <v>3960361250000</v>
      </c>
      <c r="F17" s="74">
        <v>635243465372000</v>
      </c>
      <c r="G17" s="84">
        <v>4305752389646000</v>
      </c>
      <c r="H17" s="118">
        <f t="shared" si="0"/>
        <v>3.1092374755606116</v>
      </c>
    </row>
    <row r="18" spans="1:8" x14ac:dyDescent="0.25">
      <c r="A18" s="134">
        <v>4</v>
      </c>
      <c r="B18" s="135" t="s">
        <v>30</v>
      </c>
      <c r="C18" s="5">
        <v>2018</v>
      </c>
      <c r="D18" s="88">
        <v>755</v>
      </c>
      <c r="E18" s="81">
        <v>7447753454000000</v>
      </c>
      <c r="F18" s="74">
        <v>8596067000000</v>
      </c>
      <c r="G18" s="85">
        <v>15117948000000</v>
      </c>
      <c r="H18" s="118">
        <f t="shared" si="0"/>
        <v>371946.14334147732</v>
      </c>
    </row>
    <row r="19" spans="1:8" x14ac:dyDescent="0.25">
      <c r="A19" s="134"/>
      <c r="B19" s="135"/>
      <c r="C19" s="5">
        <v>2019</v>
      </c>
      <c r="D19" s="81">
        <v>825</v>
      </c>
      <c r="E19" s="88">
        <v>7447753454000000</v>
      </c>
      <c r="F19" s="74">
        <v>15102873000000</v>
      </c>
      <c r="G19" s="86">
        <v>20361278000000</v>
      </c>
      <c r="H19" s="118">
        <f t="shared" si="0"/>
        <v>301769.45191863691</v>
      </c>
    </row>
    <row r="20" spans="1:8" x14ac:dyDescent="0.25">
      <c r="A20" s="134"/>
      <c r="B20" s="135"/>
      <c r="C20" s="5">
        <v>2020</v>
      </c>
      <c r="D20" s="88">
        <v>1485</v>
      </c>
      <c r="E20" s="81">
        <v>7447753454000000</v>
      </c>
      <c r="F20" s="74">
        <v>9577564000000</v>
      </c>
      <c r="G20" s="85">
        <v>14517700000000</v>
      </c>
      <c r="H20" s="118">
        <f t="shared" si="0"/>
        <v>761823.39191152866</v>
      </c>
    </row>
    <row r="21" spans="1:8" x14ac:dyDescent="0.25">
      <c r="A21" s="134"/>
      <c r="B21" s="135"/>
      <c r="C21" s="5">
        <v>2021</v>
      </c>
      <c r="D21" s="81">
        <v>1455</v>
      </c>
      <c r="E21" s="88">
        <v>7447753454000000</v>
      </c>
      <c r="F21" s="74">
        <v>8382569000000</v>
      </c>
      <c r="G21" s="86">
        <v>14690989000000</v>
      </c>
      <c r="H21" s="118">
        <f t="shared" si="0"/>
        <v>737628.32836774981</v>
      </c>
    </row>
    <row r="22" spans="1:8" x14ac:dyDescent="0.25">
      <c r="A22" s="134">
        <v>5</v>
      </c>
      <c r="B22" s="135" t="s">
        <v>42</v>
      </c>
      <c r="C22" s="5">
        <v>2018</v>
      </c>
      <c r="D22" s="88">
        <v>3000</v>
      </c>
      <c r="E22" s="81">
        <v>1497576771000</v>
      </c>
      <c r="F22" s="74">
        <v>451988023120000</v>
      </c>
      <c r="G22" s="84">
        <v>567535611311000</v>
      </c>
      <c r="H22" s="118">
        <f t="shared" si="0"/>
        <v>8.7126133366288041</v>
      </c>
    </row>
    <row r="23" spans="1:8" x14ac:dyDescent="0.25">
      <c r="A23" s="134"/>
      <c r="B23" s="135"/>
      <c r="C23" s="5">
        <v>2019</v>
      </c>
      <c r="D23" s="81">
        <v>2950</v>
      </c>
      <c r="E23" s="88">
        <v>1497576771000</v>
      </c>
      <c r="F23" s="74">
        <v>735850579876000</v>
      </c>
      <c r="G23" s="85">
        <v>859622999635000</v>
      </c>
      <c r="H23" s="118">
        <f t="shared" si="0"/>
        <v>5.9953049842946111</v>
      </c>
    </row>
    <row r="24" spans="1:8" x14ac:dyDescent="0.25">
      <c r="A24" s="134"/>
      <c r="B24" s="135"/>
      <c r="C24" s="5">
        <v>2020</v>
      </c>
      <c r="D24" s="88">
        <v>2560</v>
      </c>
      <c r="E24" s="81">
        <v>1497576771000</v>
      </c>
      <c r="F24" s="74">
        <v>489681358937000</v>
      </c>
      <c r="G24" s="84">
        <v>1093996495741000</v>
      </c>
      <c r="H24" s="118">
        <f t="shared" si="0"/>
        <v>3.95200342005535</v>
      </c>
    </row>
    <row r="25" spans="1:8" x14ac:dyDescent="0.25">
      <c r="A25" s="134"/>
      <c r="B25" s="135"/>
      <c r="C25" s="5">
        <v>2021</v>
      </c>
      <c r="D25" s="81">
        <v>1990</v>
      </c>
      <c r="E25" s="81">
        <v>1497576771000</v>
      </c>
      <c r="F25" s="74">
        <v>462650891479000</v>
      </c>
      <c r="G25" s="84">
        <v>997439630855000</v>
      </c>
      <c r="H25" s="118">
        <f t="shared" si="0"/>
        <v>3.4516662054201972</v>
      </c>
    </row>
    <row r="26" spans="1:8" x14ac:dyDescent="0.25">
      <c r="A26" s="134">
        <v>6</v>
      </c>
      <c r="B26" s="135" t="s">
        <v>43</v>
      </c>
      <c r="C26" s="5">
        <v>2018</v>
      </c>
      <c r="D26" s="88">
        <v>344</v>
      </c>
      <c r="E26" s="81">
        <v>7298500000000000</v>
      </c>
      <c r="F26" s="74">
        <v>2357127000000</v>
      </c>
      <c r="G26" s="85">
        <v>5657327000000</v>
      </c>
      <c r="H26" s="118">
        <f t="shared" si="0"/>
        <v>443793.74873098196</v>
      </c>
    </row>
    <row r="27" spans="1:8" x14ac:dyDescent="0.25">
      <c r="A27" s="134"/>
      <c r="B27" s="135"/>
      <c r="C27" s="5">
        <v>2019</v>
      </c>
      <c r="D27" s="81">
        <v>306</v>
      </c>
      <c r="E27" s="88">
        <v>7298500000000000</v>
      </c>
      <c r="F27" s="74">
        <v>3228339000000</v>
      </c>
      <c r="G27" s="86">
        <v>6805037000000</v>
      </c>
      <c r="H27" s="118">
        <f t="shared" si="0"/>
        <v>328189.87293368136</v>
      </c>
    </row>
    <row r="28" spans="1:8" x14ac:dyDescent="0.25">
      <c r="A28" s="134"/>
      <c r="B28" s="135"/>
      <c r="C28" s="5">
        <v>2020</v>
      </c>
      <c r="D28" s="88">
        <v>352</v>
      </c>
      <c r="E28" s="81">
        <v>7298500000000000</v>
      </c>
      <c r="F28" s="74">
        <v>3821876000000</v>
      </c>
      <c r="G28" s="85">
        <v>7562822000000</v>
      </c>
      <c r="H28" s="118">
        <f t="shared" si="0"/>
        <v>339698.04153476038</v>
      </c>
    </row>
    <row r="29" spans="1:8" x14ac:dyDescent="0.25">
      <c r="A29" s="134"/>
      <c r="B29" s="135"/>
      <c r="C29" s="5">
        <v>2021</v>
      </c>
      <c r="D29" s="81">
        <v>276</v>
      </c>
      <c r="E29" s="81">
        <v>7298500000000000</v>
      </c>
      <c r="F29" s="74">
        <v>3456723000000</v>
      </c>
      <c r="G29" s="86">
        <v>7234857000000</v>
      </c>
      <c r="H29" s="118">
        <f t="shared" si="0"/>
        <v>278428.37207743013</v>
      </c>
    </row>
    <row r="30" spans="1:8" x14ac:dyDescent="0.25">
      <c r="A30" s="134">
        <v>7</v>
      </c>
      <c r="B30" s="135" t="s">
        <v>44</v>
      </c>
      <c r="C30" s="5">
        <v>2018</v>
      </c>
      <c r="D30" s="88">
        <v>160</v>
      </c>
      <c r="E30" s="81">
        <v>3150000000000</v>
      </c>
      <c r="F30" s="74">
        <v>342430970325000</v>
      </c>
      <c r="G30" s="85">
        <v>831965937268000</v>
      </c>
      <c r="H30" s="118">
        <f t="shared" si="0"/>
        <v>1.0173865688594177</v>
      </c>
    </row>
    <row r="31" spans="1:8" x14ac:dyDescent="0.25">
      <c r="A31" s="134"/>
      <c r="B31" s="135"/>
      <c r="C31" s="5">
        <v>2019</v>
      </c>
      <c r="D31" s="81">
        <v>123</v>
      </c>
      <c r="E31" s="88">
        <v>3150000000000</v>
      </c>
      <c r="F31" s="74">
        <v>287067420462000</v>
      </c>
      <c r="G31" s="86">
        <v>871513339763000</v>
      </c>
      <c r="H31" s="118">
        <f t="shared" si="0"/>
        <v>0.77396109696430893</v>
      </c>
    </row>
    <row r="32" spans="1:8" x14ac:dyDescent="0.25">
      <c r="A32" s="134"/>
      <c r="B32" s="135"/>
      <c r="C32" s="5">
        <v>2020</v>
      </c>
      <c r="D32" s="88">
        <v>116</v>
      </c>
      <c r="E32" s="81">
        <v>3150000000000</v>
      </c>
      <c r="F32" s="74">
        <v>317228386339000</v>
      </c>
      <c r="G32" s="85">
        <v>881786218140000</v>
      </c>
      <c r="H32" s="118">
        <f t="shared" si="0"/>
        <v>0.77414272563581843</v>
      </c>
    </row>
    <row r="33" spans="1:8" x14ac:dyDescent="0.25">
      <c r="A33" s="134"/>
      <c r="B33" s="135"/>
      <c r="C33" s="5">
        <v>2021</v>
      </c>
      <c r="D33" s="81">
        <v>202</v>
      </c>
      <c r="E33" s="88">
        <v>3150000000000</v>
      </c>
      <c r="F33" s="74">
        <v>233792851055000</v>
      </c>
      <c r="G33" s="86">
        <v>1051640434770000</v>
      </c>
      <c r="H33" s="118">
        <f t="shared" si="0"/>
        <v>0.82736724671992523</v>
      </c>
    </row>
    <row r="34" spans="1:8" x14ac:dyDescent="0.25">
      <c r="A34" s="134">
        <v>8</v>
      </c>
      <c r="B34" s="135" t="s">
        <v>47</v>
      </c>
      <c r="C34" s="5">
        <v>2018</v>
      </c>
      <c r="D34" s="81">
        <v>1500</v>
      </c>
      <c r="E34" s="81">
        <v>5050000000000</v>
      </c>
      <c r="F34" s="74">
        <v>729208535072000</v>
      </c>
      <c r="G34" s="85">
        <v>1317346611770000</v>
      </c>
      <c r="H34" s="118">
        <f t="shared" si="0"/>
        <v>6.303738485283219</v>
      </c>
    </row>
    <row r="35" spans="1:8" x14ac:dyDescent="0.25">
      <c r="A35" s="134"/>
      <c r="B35" s="135"/>
      <c r="C35" s="5">
        <v>2019</v>
      </c>
      <c r="D35" s="81">
        <v>190</v>
      </c>
      <c r="E35" s="88">
        <v>5050000000000</v>
      </c>
      <c r="F35" s="74">
        <v>648343183551000</v>
      </c>
      <c r="G35" s="86">
        <v>1429301171225000</v>
      </c>
      <c r="H35" s="118">
        <f t="shared" si="0"/>
        <v>1.1249155992595867</v>
      </c>
    </row>
    <row r="36" spans="1:8" x14ac:dyDescent="0.25">
      <c r="A36" s="134"/>
      <c r="B36" s="135"/>
      <c r="C36" s="5">
        <v>2020</v>
      </c>
      <c r="D36" s="88">
        <v>394</v>
      </c>
      <c r="E36" s="81">
        <v>25250000000000</v>
      </c>
      <c r="F36" s="74">
        <v>580686358449000</v>
      </c>
      <c r="G36" s="85">
        <v>1390448759495000</v>
      </c>
      <c r="H36" s="118">
        <f t="shared" si="0"/>
        <v>7.5725094409614329</v>
      </c>
    </row>
    <row r="37" spans="1:8" x14ac:dyDescent="0.25">
      <c r="A37" s="134"/>
      <c r="B37" s="135"/>
      <c r="C37" s="5">
        <v>2021</v>
      </c>
      <c r="D37" s="81">
        <v>105</v>
      </c>
      <c r="E37" s="88">
        <v>25250000000000</v>
      </c>
      <c r="F37" s="74">
        <v>1171122620364000</v>
      </c>
      <c r="G37" s="86">
        <v>2058393395416000</v>
      </c>
      <c r="H37" s="118">
        <f t="shared" si="0"/>
        <v>1.8569689491213612</v>
      </c>
    </row>
    <row r="38" spans="1:8" x14ac:dyDescent="0.25">
      <c r="A38" s="134">
        <v>9</v>
      </c>
      <c r="B38" s="135" t="s">
        <v>52</v>
      </c>
      <c r="C38" s="5">
        <v>2018</v>
      </c>
      <c r="D38" s="81">
        <v>306</v>
      </c>
      <c r="E38" s="81">
        <v>5638246600000</v>
      </c>
      <c r="F38" s="74">
        <v>1579641908492000</v>
      </c>
      <c r="G38" s="84">
        <v>2656465232390000</v>
      </c>
      <c r="H38" s="118">
        <f t="shared" ref="H38:H57" si="1">SUM(((D38*E38)+F38)/G38)</f>
        <v>1.2441139179218874</v>
      </c>
    </row>
    <row r="39" spans="1:8" x14ac:dyDescent="0.25">
      <c r="A39" s="134"/>
      <c r="B39" s="135"/>
      <c r="C39" s="5">
        <v>2019</v>
      </c>
      <c r="D39" s="81">
        <v>142</v>
      </c>
      <c r="E39" s="81">
        <v>5638246600000</v>
      </c>
      <c r="F39" s="74">
        <v>1679845315813000</v>
      </c>
      <c r="G39" s="84">
        <v>2655274236534000</v>
      </c>
      <c r="H39" s="118">
        <f t="shared" si="1"/>
        <v>0.93416954786968887</v>
      </c>
    </row>
    <row r="40" spans="1:8" x14ac:dyDescent="0.25">
      <c r="A40" s="134"/>
      <c r="B40" s="135"/>
      <c r="C40" s="5">
        <v>2020</v>
      </c>
      <c r="D40" s="81">
        <v>178</v>
      </c>
      <c r="E40" s="81">
        <v>5638246600000</v>
      </c>
      <c r="F40" s="74">
        <v>1865888188364000</v>
      </c>
      <c r="G40" s="84">
        <v>2564738565369000</v>
      </c>
      <c r="H40" s="118">
        <f t="shared" si="1"/>
        <v>1.1188259582906663</v>
      </c>
    </row>
    <row r="41" spans="1:8" x14ac:dyDescent="0.25">
      <c r="A41" s="134"/>
      <c r="B41" s="135"/>
      <c r="C41" s="5">
        <v>2021</v>
      </c>
      <c r="D41" s="81">
        <v>122</v>
      </c>
      <c r="E41" s="81">
        <v>5638246600000</v>
      </c>
      <c r="F41" s="74">
        <v>1885084164664000</v>
      </c>
      <c r="G41" s="84">
        <v>2244117568110000</v>
      </c>
      <c r="H41" s="118">
        <f t="shared" si="1"/>
        <v>1.1465309511528594</v>
      </c>
    </row>
    <row r="42" spans="1:8" x14ac:dyDescent="0.25">
      <c r="A42" s="134">
        <v>10</v>
      </c>
      <c r="B42" s="135" t="s">
        <v>54</v>
      </c>
      <c r="C42" s="5">
        <v>2018</v>
      </c>
      <c r="D42" s="88">
        <v>7750</v>
      </c>
      <c r="E42" s="81">
        <v>1465783780000</v>
      </c>
      <c r="F42" s="74">
        <v>250001554441000</v>
      </c>
      <c r="G42" s="85">
        <v>573239122900000</v>
      </c>
      <c r="H42" s="118">
        <f t="shared" si="1"/>
        <v>20.253024236565064</v>
      </c>
    </row>
    <row r="43" spans="1:8" x14ac:dyDescent="0.25">
      <c r="A43" s="134"/>
      <c r="B43" s="135"/>
      <c r="C43" s="5">
        <v>2019</v>
      </c>
      <c r="D43" s="81">
        <v>326</v>
      </c>
      <c r="E43" s="81">
        <v>1475362946000</v>
      </c>
      <c r="F43" s="74">
        <v>203584653001000</v>
      </c>
      <c r="G43" s="92">
        <v>543257046224000</v>
      </c>
      <c r="H43" s="118">
        <f t="shared" si="1"/>
        <v>1.2600903718692675</v>
      </c>
    </row>
    <row r="44" spans="1:8" x14ac:dyDescent="0.25">
      <c r="A44" s="134"/>
      <c r="B44" s="135"/>
      <c r="C44" s="5">
        <v>2020</v>
      </c>
      <c r="D44" s="88">
        <v>1320</v>
      </c>
      <c r="E44" s="81">
        <v>1475363179000</v>
      </c>
      <c r="F44" s="74">
        <v>152354623294000</v>
      </c>
      <c r="G44" s="86">
        <v>505302049812000</v>
      </c>
      <c r="H44" s="118">
        <f t="shared" si="1"/>
        <v>4.1556016255133992</v>
      </c>
    </row>
    <row r="45" spans="1:8" x14ac:dyDescent="0.25">
      <c r="A45" s="134"/>
      <c r="B45" s="135"/>
      <c r="C45" s="5">
        <v>2021</v>
      </c>
      <c r="D45" s="81">
        <v>458</v>
      </c>
      <c r="E45" s="81">
        <v>1475363179000</v>
      </c>
      <c r="F45" s="74">
        <v>186847898731000</v>
      </c>
      <c r="G45" s="85">
        <v>494252757734000</v>
      </c>
      <c r="H45" s="118">
        <f t="shared" si="1"/>
        <v>1.7451885117800803</v>
      </c>
    </row>
    <row r="46" spans="1:8" x14ac:dyDescent="0.25">
      <c r="A46" s="134">
        <v>11</v>
      </c>
      <c r="B46" s="135" t="s">
        <v>55</v>
      </c>
      <c r="C46" s="5">
        <v>2018</v>
      </c>
      <c r="D46" s="88">
        <v>260</v>
      </c>
      <c r="E46" s="81">
        <v>770000000000</v>
      </c>
      <c r="F46" s="74">
        <v>584415358540000</v>
      </c>
      <c r="G46" s="86">
        <v>990372318692000</v>
      </c>
      <c r="H46" s="118">
        <f t="shared" si="1"/>
        <v>0.79224281992882595</v>
      </c>
    </row>
    <row r="47" spans="1:8" x14ac:dyDescent="0.25">
      <c r="A47" s="134"/>
      <c r="B47" s="135"/>
      <c r="C47" s="5">
        <v>2019</v>
      </c>
      <c r="D47" s="81">
        <v>248</v>
      </c>
      <c r="E47" s="88">
        <v>770000000000</v>
      </c>
      <c r="F47" s="74">
        <v>818355397777000</v>
      </c>
      <c r="G47" s="85">
        <v>1251357407016000</v>
      </c>
      <c r="H47" s="118">
        <f t="shared" si="1"/>
        <v>0.80657643621083774</v>
      </c>
    </row>
    <row r="48" spans="1:8" x14ac:dyDescent="0.25">
      <c r="A48" s="134"/>
      <c r="B48" s="135"/>
      <c r="C48" s="5">
        <v>2020</v>
      </c>
      <c r="D48" s="88">
        <v>274</v>
      </c>
      <c r="E48" s="81">
        <v>770000000000</v>
      </c>
      <c r="F48" s="74">
        <v>888702914518000</v>
      </c>
      <c r="G48" s="86">
        <v>1345151507257000</v>
      </c>
      <c r="H48" s="118">
        <f t="shared" si="1"/>
        <v>0.81751602595342321</v>
      </c>
    </row>
    <row r="49" spans="1:8" x14ac:dyDescent="0.25">
      <c r="A49" s="134"/>
      <c r="B49" s="135"/>
      <c r="C49" s="5">
        <v>2021</v>
      </c>
      <c r="D49" s="81">
        <v>206</v>
      </c>
      <c r="E49" s="88">
        <v>770000000000</v>
      </c>
      <c r="F49" s="74">
        <v>813265050471000</v>
      </c>
      <c r="G49" s="85">
        <v>1297577363103000</v>
      </c>
      <c r="H49" s="118">
        <f t="shared" si="1"/>
        <v>0.7489996959771662</v>
      </c>
    </row>
    <row r="50" spans="1:8" x14ac:dyDescent="0.25">
      <c r="A50" s="134">
        <v>12</v>
      </c>
      <c r="B50" s="135" t="s">
        <v>57</v>
      </c>
      <c r="C50" s="5">
        <v>2018</v>
      </c>
      <c r="D50" s="81">
        <v>2400</v>
      </c>
      <c r="E50" s="81">
        <v>1400000000</v>
      </c>
      <c r="F50" s="74">
        <v>345989440969</v>
      </c>
      <c r="G50" s="84">
        <v>536867715737</v>
      </c>
      <c r="H50" s="118">
        <f t="shared" si="1"/>
        <v>6.9029843522654373</v>
      </c>
    </row>
    <row r="51" spans="1:8" x14ac:dyDescent="0.25">
      <c r="A51" s="134"/>
      <c r="B51" s="135"/>
      <c r="C51" s="5">
        <v>2019</v>
      </c>
      <c r="D51" s="81">
        <v>172</v>
      </c>
      <c r="E51" s="81">
        <v>1400000000</v>
      </c>
      <c r="F51" s="74">
        <v>678262661673</v>
      </c>
      <c r="G51" s="84">
        <v>871638982195</v>
      </c>
      <c r="H51" s="118">
        <f t="shared" si="1"/>
        <v>1.0544074788378275</v>
      </c>
    </row>
    <row r="52" spans="1:8" x14ac:dyDescent="0.25">
      <c r="A52" s="134"/>
      <c r="B52" s="135"/>
      <c r="C52" s="5">
        <v>2020</v>
      </c>
      <c r="D52" s="81">
        <v>150</v>
      </c>
      <c r="E52" s="81">
        <v>1400000000</v>
      </c>
      <c r="F52" s="74">
        <v>611899459706</v>
      </c>
      <c r="G52" s="84">
        <v>699274548775</v>
      </c>
      <c r="H52" s="118">
        <f t="shared" si="1"/>
        <v>1.175360180269418</v>
      </c>
    </row>
    <row r="53" spans="1:8" x14ac:dyDescent="0.25">
      <c r="A53" s="134"/>
      <c r="B53" s="135"/>
      <c r="C53" s="5">
        <v>2021</v>
      </c>
      <c r="D53" s="81">
        <v>71</v>
      </c>
      <c r="E53" s="81">
        <v>1400000000</v>
      </c>
      <c r="F53" s="74">
        <v>601540344656</v>
      </c>
      <c r="G53" s="84">
        <v>523526081797</v>
      </c>
      <c r="H53" s="118">
        <f t="shared" si="1"/>
        <v>1.3388833317530746</v>
      </c>
    </row>
    <row r="54" spans="1:8" x14ac:dyDescent="0.25">
      <c r="A54" s="134">
        <v>13</v>
      </c>
      <c r="B54" s="135" t="s">
        <v>58</v>
      </c>
      <c r="C54" s="5">
        <v>2018</v>
      </c>
      <c r="D54" s="81">
        <v>119</v>
      </c>
      <c r="E54" s="81">
        <v>1230839821000</v>
      </c>
      <c r="F54" s="74">
        <v>408160870584000</v>
      </c>
      <c r="G54" s="84">
        <v>735774891577000</v>
      </c>
      <c r="H54" s="118">
        <f t="shared" si="1"/>
        <v>0.75380502329217769</v>
      </c>
    </row>
    <row r="55" spans="1:8" x14ac:dyDescent="0.25">
      <c r="A55" s="134"/>
      <c r="B55" s="135"/>
      <c r="C55" s="5">
        <v>2019</v>
      </c>
      <c r="D55" s="81">
        <v>70</v>
      </c>
      <c r="E55" s="81">
        <v>1230839821000</v>
      </c>
      <c r="F55" s="74">
        <v>445078610922000</v>
      </c>
      <c r="G55" s="84">
        <v>742302791888000</v>
      </c>
      <c r="H55" s="118">
        <f t="shared" si="1"/>
        <v>0.71566132338103083</v>
      </c>
    </row>
    <row r="56" spans="1:8" x14ac:dyDescent="0.25">
      <c r="A56" s="134"/>
      <c r="B56" s="135"/>
      <c r="C56" s="5">
        <v>2020</v>
      </c>
      <c r="D56" s="81">
        <v>55</v>
      </c>
      <c r="E56" s="81">
        <v>1230839821000</v>
      </c>
      <c r="F56" s="74">
        <v>463947458544000</v>
      </c>
      <c r="G56" s="84">
        <v>693600593453000</v>
      </c>
      <c r="H56" s="118">
        <f t="shared" si="1"/>
        <v>0.76649826098371909</v>
      </c>
    </row>
    <row r="57" spans="1:8" x14ac:dyDescent="0.25">
      <c r="A57" s="134"/>
      <c r="B57" s="135"/>
      <c r="C57" s="5">
        <v>2021</v>
      </c>
      <c r="D57" s="81">
        <v>50</v>
      </c>
      <c r="E57" s="81">
        <v>1230839821000</v>
      </c>
      <c r="F57" s="74">
        <v>485369802098000</v>
      </c>
      <c r="G57" s="84">
        <v>689921046453000</v>
      </c>
      <c r="H57" s="118">
        <f t="shared" si="1"/>
        <v>0.79271649409706435</v>
      </c>
    </row>
  </sheetData>
  <mergeCells count="26">
    <mergeCell ref="A6:A9"/>
    <mergeCell ref="B6:B9"/>
    <mergeCell ref="A10:A13"/>
    <mergeCell ref="B10:B13"/>
    <mergeCell ref="A14:A17"/>
    <mergeCell ref="B14:B17"/>
    <mergeCell ref="A18:A21"/>
    <mergeCell ref="B18:B21"/>
    <mergeCell ref="A22:A25"/>
    <mergeCell ref="B22:B25"/>
    <mergeCell ref="A26:A29"/>
    <mergeCell ref="B26:B29"/>
    <mergeCell ref="A30:A33"/>
    <mergeCell ref="B30:B33"/>
    <mergeCell ref="A34:A37"/>
    <mergeCell ref="B34:B37"/>
    <mergeCell ref="A38:A41"/>
    <mergeCell ref="B38:B41"/>
    <mergeCell ref="A54:A57"/>
    <mergeCell ref="B54:B57"/>
    <mergeCell ref="A42:A45"/>
    <mergeCell ref="B42:B45"/>
    <mergeCell ref="A46:A49"/>
    <mergeCell ref="B46:B49"/>
    <mergeCell ref="A50:A53"/>
    <mergeCell ref="B50:B53"/>
  </mergeCells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Data</vt:lpstr>
      <vt:lpstr>Tabulasi Data</vt:lpstr>
      <vt:lpstr>SR (X1)</vt:lpstr>
      <vt:lpstr>SM (X2)</vt:lpstr>
      <vt:lpstr>VAK (X3)</vt:lpstr>
      <vt:lpstr>IOS (Z)</vt:lpstr>
      <vt:lpstr>NIPER (Y)</vt:lpstr>
      <vt:lpstr>NIPER Tobin's Q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dcterms:created xsi:type="dcterms:W3CDTF">2023-03-21T02:53:18Z</dcterms:created>
  <dcterms:modified xsi:type="dcterms:W3CDTF">2023-08-23T05:31:57Z</dcterms:modified>
</cp:coreProperties>
</file>